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2"/>
  </bookViews>
  <sheets>
    <sheet name="sosanhcumoi" sheetId="1" r:id="rId1"/>
    <sheet name="phu cap" sheetId="2" r:id="rId2"/>
    <sheet name="MOI" sheetId="3" r:id="rId3"/>
  </sheets>
  <definedNames/>
  <calcPr calcMode="autoNoTable" fullCalcOnLoad="1" iterate="1" iterateCount="100" iterateDelta="0.001"/>
</workbook>
</file>

<file path=xl/sharedStrings.xml><?xml version="1.0" encoding="utf-8"?>
<sst xmlns="http://schemas.openxmlformats.org/spreadsheetml/2006/main" count="319" uniqueCount="114">
  <si>
    <t>UBND THÀNH PHỐ HỒ CHÍ MINH</t>
  </si>
  <si>
    <t>TCT NÔNG NGHIỆP SÀI GÒN</t>
  </si>
  <si>
    <t>TNHH MỘT THÀNH VIÊN</t>
  </si>
  <si>
    <t>Nhóm thang lương</t>
  </si>
  <si>
    <t>Ký hiệu</t>
  </si>
  <si>
    <t>Bậc 1</t>
  </si>
  <si>
    <t>Bậc 2</t>
  </si>
  <si>
    <t>Bậc 3</t>
  </si>
  <si>
    <t>Bậc 4</t>
  </si>
  <si>
    <t>Bậc 5</t>
  </si>
  <si>
    <t>Bậc 6</t>
  </si>
  <si>
    <t>Bậc 7</t>
  </si>
  <si>
    <t>Hệ số lương</t>
  </si>
  <si>
    <t>Mức tăng lương</t>
  </si>
  <si>
    <t>Chức danh công việc</t>
  </si>
  <si>
    <t>1. Nhân viên thừa hành và phục vụ</t>
  </si>
  <si>
    <t>3. Chuyên viên, kỹ sư</t>
  </si>
  <si>
    <t>2. Cán sự, kỹ thuật viên</t>
  </si>
  <si>
    <t>A1</t>
  </si>
  <si>
    <t>A2</t>
  </si>
  <si>
    <t>A3</t>
  </si>
  <si>
    <t>A4</t>
  </si>
  <si>
    <t>B1</t>
  </si>
  <si>
    <t>B2</t>
  </si>
  <si>
    <t>B3</t>
  </si>
  <si>
    <t>Bậc 8</t>
  </si>
  <si>
    <t>Bậc 9</t>
  </si>
  <si>
    <t>Bậc 10</t>
  </si>
  <si>
    <t>Bậc 11</t>
  </si>
  <si>
    <t>Bậc 12</t>
  </si>
  <si>
    <t>1. Công nhân chế biến thực phẩm và công nhân chế biến thức ăn chăn nuôi</t>
  </si>
  <si>
    <t>Mức lương 3,500,000</t>
  </si>
  <si>
    <t>% tăng</t>
  </si>
  <si>
    <t>2. Công nhân chăn nuôi heo, gà, thủy sản</t>
  </si>
  <si>
    <t>3. Công nhân cơ điện, công nhân môi trường, vệ sinh, xử lý rác</t>
  </si>
  <si>
    <t>1. Nhân viên bán hàng; giao nhận, bảo vệ</t>
  </si>
  <si>
    <t xml:space="preserve">3. Công nhân bốc xếp </t>
  </si>
  <si>
    <t>4. Nhân viên lái xe con; xe tải dưới 3,5 tấn; xe khách dưới 20 ghế:</t>
  </si>
  <si>
    <t>5. Lái xe tải từ 3,5 tấn trở lên; xe khách từ 20 ghế trở lên:</t>
  </si>
  <si>
    <t>T1</t>
  </si>
  <si>
    <t>T2</t>
  </si>
  <si>
    <t>T3</t>
  </si>
  <si>
    <t>B4.1</t>
  </si>
  <si>
    <t>B4.2</t>
  </si>
  <si>
    <t>II. BẢNG LƯƠNG LAO ĐỘNG TRỰC TiẾP SẢN XUẤT, KINH DOANH:</t>
  </si>
  <si>
    <t>I. THANG LƯƠNG LAO ĐỘNG TRỰC TiẾP SẢN XUẤT, KINH DOANH:</t>
  </si>
  <si>
    <t>HSL Đang xếp</t>
  </si>
  <si>
    <t>Mức lương (1,150,000)</t>
  </si>
  <si>
    <t>Mức lương mới(3,500,000)</t>
  </si>
  <si>
    <t xml:space="preserve"> B. CHẾ ĐỘ PHỤ CẤP LƯƠNG</t>
  </si>
  <si>
    <t>Loại phụ cấp lương</t>
  </si>
  <si>
    <t>Hệ số
phụ cấp lương</t>
  </si>
  <si>
    <t>Mức
phụ cấp lương</t>
  </si>
  <si>
    <t>Đối tượng hưởng
phụ cấp lương</t>
  </si>
  <si>
    <t>Ghi chú</t>
  </si>
  <si>
    <t>1. Phụ cấp nặng nhọc, độc hại và nguy hiểm:</t>
  </si>
  <si>
    <t>+ Mức 1:</t>
  </si>
  <si>
    <t>5% theo mức lương đang xếp tại thang, bảng lương</t>
  </si>
  <si>
    <t>Công việc nặng nhọc, độc hại, nguy hiểm thuộc danh mục do Bộ LĐTBXH quy định.</t>
  </si>
  <si>
    <t>+ Mức 2:</t>
  </si>
  <si>
    <t>7% theo mức lương đang xếp tại thang, bảng lương</t>
  </si>
  <si>
    <t>Công việc đặc biệt nặng nhọc, độc hại, nguy hiểm thuộc danh mục do Bộ LĐTBXH quy định.</t>
  </si>
  <si>
    <t>Khi không làm công việc được hưởng phụ cấp trách nhiệm từ 01 tháng trở lên thì không hưởng phụ cấp trách nhiệm</t>
  </si>
  <si>
    <t>100.000 đồng/tháng</t>
  </si>
  <si>
    <t>200.000 đồng/tháng</t>
  </si>
  <si>
    <t>+ Mức 3:</t>
  </si>
  <si>
    <t>300.000 đồng/tháng</t>
  </si>
  <si>
    <t>+ Mức 4:</t>
  </si>
  <si>
    <t>400.000 đồng/tháng</t>
  </si>
  <si>
    <t>3. Phụ cấp khu vực:</t>
  </si>
  <si>
    <t>Khi không làm công việc được hưởng phụ cấp khu vực từ 01 tháng trở lên thì không hưởng phụ cấp khu vực</t>
  </si>
  <si>
    <t>575.000 đồng/tháng</t>
  </si>
  <si>
    <t>Làm việc Trại Chăn nuôi heo Đồng Hiệp 2 trên địa bàn tỉnh  Đăk Nông ( theo danh mục quy định tại Thông tư số 11/2005/TTLT-BNV-BLĐTBXH-BTC-UBDT).</t>
  </si>
  <si>
    <t>4. Phụ cấp chức vụ</t>
  </si>
  <si>
    <t xml:space="preserve"> + Mức 3:</t>
  </si>
  <si>
    <t>Trưởng phòng TCT; Giám đốc đơn vị phụ thuộc hạng 1</t>
  </si>
  <si>
    <t>Kế toán trưởng đơn vị phụ thuộc hạng 2</t>
  </si>
  <si>
    <t>A. HỆ THỐNG THANG LƯƠNG, BẢNG LƯƠNG</t>
  </si>
  <si>
    <t>HỆ THỐNG THANG LƯƠNG, BẢNG LƯƠNG, PHỤ CẤP LƯƠNG THEO THÔNG TƯ 17/2015/TT/BLĐTBXH</t>
  </si>
  <si>
    <t>DỰ THẢO</t>
  </si>
  <si>
    <t>III. BẢNG LƯƠNG VIÊN CHỨC CHUYÊN MÔN, NGHIỆP VỤ VÀ NHÂN VIÊN THỪA HÀNH, PHỤC VỤ:</t>
  </si>
  <si>
    <t>Phó giám đốc đơn vị phụ thuộc hạng 2 (tổng số lao động dưới 100 người), kế toán trưởng đơn vị phụ thuộc hạng 1</t>
  </si>
  <si>
    <t xml:space="preserve"> Phó phòng TCT; Giám đốc đơn vị phụ thuộc hạng 2 Phó Giám đốc đơn vị phụ thuộc hạng 1 (tổng số lao động trên 100 người)</t>
  </si>
  <si>
    <t>4.Chuyên viên chính, kỹ sư chính</t>
  </si>
  <si>
    <t>2. Thủ kho</t>
  </si>
  <si>
    <t>2. Phụ cấp trách nhiệm</t>
  </si>
  <si>
    <t>Tổ phó</t>
  </si>
  <si>
    <t>Phụ trách kế toán và Phó Giám đốc đơn vị trực thuộc; Trưởng bộ phận nghiệp vụ và  Phó Trưởng phòng nghiệp vụ (Công ty CN &amp; CBTP Sài Gòn); Phó Trung tâm Nam Phong và An Nhơn</t>
  </si>
  <si>
    <t>Giám đốc các đơn vị trực thuộc; Trưởng phòng nghiệp vụ (Công ty CN &amp; CBTP Sài Gòn); Trưởng Trung tâm Nam Phong, An Nhơn</t>
  </si>
  <si>
    <t>4. Nhân viên bán hàng; giao nhận, bảo vệ</t>
  </si>
  <si>
    <t>5. Thủ kho</t>
  </si>
  <si>
    <t xml:space="preserve">6. Công nhân bốc xếp </t>
  </si>
  <si>
    <t>7. Nhân viên lái xe con; xe tải dưới 3,5 tấn; xe khách dưới 20 ghế:</t>
  </si>
  <si>
    <t>B4</t>
  </si>
  <si>
    <t>B5</t>
  </si>
  <si>
    <t>B6</t>
  </si>
  <si>
    <t>B7</t>
  </si>
  <si>
    <t>Nhóm bảng lương</t>
  </si>
  <si>
    <t>575.000 đồng</t>
  </si>
  <si>
    <t>400.000 đồng</t>
  </si>
  <si>
    <t>100.000 đồng</t>
  </si>
  <si>
    <t>200.000 đồng</t>
  </si>
  <si>
    <t>300.000 đồng</t>
  </si>
  <si>
    <t>Trưởng kho, Tổ trưởng; Cửa hàng trưởng; Phó Trưởng bộ phận Công ty (Công ty CN &amp; CBTP Sài Gòn); Thủ quỹ.</t>
  </si>
  <si>
    <t>Tổ trưởng; Cửa hàng trưởng; Phó Trưởng bộ phận Công ty (Công ty CN &amp; CBTP Sài Gòn); Thủ quỹ.</t>
  </si>
  <si>
    <t>Phụ trách kế toán và Phó Giám đốc đơn vị trực thuộc
Trưởng bộ phận nghiệp vụ và  Phó Trưởng phòng nghiệp vụ (Công ty CN &amp; CBTP Sài Gòn)
Phó Trung tâm Nam Phong và An Nhơn</t>
  </si>
  <si>
    <t>Giám đốc các đơn vị trực thuộc; Trưởng phòng nghiệp vụ (Công ty CN &amp; CBTP Sài Gòn)
Trưởng Trung tâm Nam Phong, An Nhơn</t>
  </si>
  <si>
    <t>8. Lái xe tải từ 3,5 tấn trở lên; xe khách từ 20 ghế trở lên:</t>
  </si>
  <si>
    <t>Ngạch</t>
  </si>
  <si>
    <r>
      <t xml:space="preserve">UBND THÀNH PHỐ HỒ CHÍ MINH
</t>
    </r>
    <r>
      <rPr>
        <b/>
        <sz val="12"/>
        <color indexed="8"/>
        <rFont val="Times New Roman"/>
        <family val="1"/>
      </rPr>
      <t>TỔNG CÔNG TY NÔNG NGHIỆP SÀI GÒN
TNHH MỘT THÀNH VIÊN</t>
    </r>
  </si>
  <si>
    <t>I. BẢNG LƯƠNG LAO ĐỘNG TRỰC TIẾP SẢN XUẤT, KINH DOANH:</t>
  </si>
  <si>
    <t>II. BẢNG LƯƠNG CHUYÊN MÔN, NGHIỆP VỤ, THỪA HÀNH, PHỤC VỤ:</t>
  </si>
  <si>
    <r>
      <t xml:space="preserve">HỆ THỐNG THANG LƯƠNG, BẢNG LƯƠNG, PHỤ CẤP LƯƠNG
 TỔNG CÔNG TY NÔNG NGHIỆP SÀI GÒN TNHH MỘT THÀNH VIÊN
</t>
    </r>
    <r>
      <rPr>
        <i/>
        <sz val="14"/>
        <color indexed="8"/>
        <rFont val="Times New Roman"/>
        <family val="1"/>
      </rPr>
      <t>(Ban hành kèm them Quyết định số 05/QĐ-HĐTV ngày 22 tháng 01 năm 2016)</t>
    </r>
  </si>
  <si>
    <t xml:space="preserve">Vận hành máy nghiền thức ăn gia súc
Vận hành máy trộn thức ăn gia súc, giết mổ heo
Đóng gói thịt trong buồng đông lạnh
Nuôi và Chăm sóc heo
Chọn giống, mái gia cầm
Chăm sóc gia cầm
Nuôi dưỡng gia cầm
Vệ sinh chuồng trại giống gia cầm
Vệ sinh công nghiệp trong các xí nghiệp chế biến
</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</si>
</sst>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_);_(* \(#,##0.00\);_(* &quot;-&quot;??_);_(@_)"/>
    <numFmt numFmtId="165" formatCode="_(* #,##0_);_(* \(#,##0\);_(* &quot;-&quot;??_);_(@_)"/>
    <numFmt numFmtId="166" formatCode="0.000"/>
    <numFmt numFmtId="167" formatCode="0.0000"/>
    <numFmt numFmtId="168" formatCode="_(* #,##0.000_);_(* \(#,##0.000\);_(* &quot;-&quot;??_);_(@_)"/>
  </numFmts>
  <fonts count="63">
    <font>
      <sz val="11"/>
      <color theme="1"/>
      <name val="Calibri"/>
      <family val="2"/>
    </font>
    <font>
      <sz val="11"/>
      <color indexed="8"/>
      <name val="Arial"/>
      <family val="2"/>
    </font>
    <font>
      <b/>
      <sz val="14"/>
      <color indexed="8"/>
      <name val="Times New Roman"/>
      <family val="1"/>
    </font>
    <font>
      <sz val="10"/>
      <color indexed="8"/>
      <name val="Times New Roman"/>
      <family val="1"/>
    </font>
    <font>
      <sz val="9"/>
      <color indexed="8"/>
      <name val="Times New Roman"/>
      <family val="1"/>
    </font>
    <font>
      <sz val="8"/>
      <color indexed="8"/>
      <name val="Times New Roman"/>
      <family val="1"/>
    </font>
    <font>
      <sz val="7"/>
      <color indexed="8"/>
      <name val="Times New Roman"/>
      <family val="1"/>
    </font>
    <font>
      <b/>
      <sz val="10"/>
      <color indexed="8"/>
      <name val="Times New Roman"/>
      <family val="1"/>
    </font>
    <font>
      <b/>
      <sz val="9"/>
      <color indexed="8"/>
      <name val="Times New Roman"/>
      <family val="1"/>
    </font>
    <font>
      <b/>
      <sz val="13"/>
      <name val="Times New Roman"/>
      <family val="1"/>
    </font>
    <font>
      <sz val="13"/>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b/>
      <sz val="13"/>
      <color indexed="8"/>
      <name val="Times New Roman"/>
      <family val="1"/>
    </font>
    <font>
      <sz val="14"/>
      <color indexed="8"/>
      <name val="Times New Roman"/>
      <family val="1"/>
    </font>
    <font>
      <i/>
      <sz val="14"/>
      <color indexed="8"/>
      <name val="Times New Roman"/>
      <family val="1"/>
    </font>
    <font>
      <sz val="14"/>
      <color indexed="8"/>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9"/>
      <color theme="1"/>
      <name val="Times New Roman"/>
      <family val="1"/>
    </font>
    <font>
      <sz val="7"/>
      <color theme="1"/>
      <name val="Times New Roman"/>
      <family val="1"/>
    </font>
    <font>
      <b/>
      <sz val="10"/>
      <color theme="1"/>
      <name val="Times New Roman"/>
      <family val="1"/>
    </font>
    <font>
      <sz val="8"/>
      <color theme="1"/>
      <name val="Times New Roman"/>
      <family val="1"/>
    </font>
    <font>
      <b/>
      <sz val="9"/>
      <color theme="1"/>
      <name val="Times New Roman"/>
      <family val="1"/>
    </font>
    <font>
      <b/>
      <sz val="12"/>
      <color theme="1"/>
      <name val="Times New Roman"/>
      <family val="1"/>
    </font>
    <font>
      <b/>
      <sz val="14"/>
      <color theme="1"/>
      <name val="Times New Roman"/>
      <family val="1"/>
    </font>
    <font>
      <sz val="12"/>
      <color theme="1"/>
      <name val="Times New Roman"/>
      <family val="1"/>
    </font>
    <font>
      <sz val="14"/>
      <color theme="1"/>
      <name val="Times New Roman"/>
      <family val="1"/>
    </font>
    <font>
      <sz val="14"/>
      <color theme="1"/>
      <name val="Calibri"/>
      <family val="2"/>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dashed"/>
    </border>
    <border>
      <left style="thin"/>
      <right style="thin"/>
      <top style="hair"/>
      <bottom style="thin"/>
    </border>
    <border>
      <left style="thin"/>
      <right style="thin"/>
      <top/>
      <bottom style="hair"/>
    </border>
    <border>
      <left style="thin"/>
      <right style="thin"/>
      <top style="dashed"/>
      <bottom style="hair"/>
    </border>
    <border>
      <left style="thin"/>
      <right style="thin"/>
      <top/>
      <bottom/>
    </border>
    <border>
      <left style="thin"/>
      <right/>
      <top/>
      <bottom style="hair"/>
    </border>
    <border>
      <left/>
      <right style="thin"/>
      <top/>
      <bottom style="hair"/>
    </border>
    <border>
      <left style="thin"/>
      <right/>
      <top style="hair"/>
      <bottom style="hair"/>
    </border>
    <border>
      <left/>
      <right style="thin"/>
      <top style="hair"/>
      <bottom style="hair"/>
    </border>
    <border>
      <left style="thin"/>
      <right style="thin"/>
      <top/>
      <bottom style="thin"/>
    </border>
    <border>
      <left style="thin"/>
      <right/>
      <top/>
      <bottom style="thin"/>
    </border>
    <border>
      <left/>
      <right style="thin"/>
      <top/>
      <bottom style="thin"/>
    </border>
    <border>
      <left style="thin"/>
      <right/>
      <top/>
      <bottom/>
    </border>
    <border>
      <left style="thin"/>
      <right/>
      <top style="thin"/>
      <bottom style="thin"/>
    </border>
    <border>
      <left style="thin"/>
      <right/>
      <top style="thin"/>
      <bottom style="hair"/>
    </border>
    <border>
      <left style="thin"/>
      <right/>
      <top style="thin"/>
      <bottom/>
    </border>
    <border>
      <left style="thin"/>
      <right style="thin"/>
      <top style="thin"/>
      <bottom/>
    </border>
    <border>
      <left/>
      <right style="thin"/>
      <top/>
      <bottom/>
    </border>
    <border>
      <left/>
      <right/>
      <top/>
      <bottom style="thin"/>
    </border>
    <border>
      <left/>
      <right/>
      <top style="thin"/>
      <bottom/>
    </border>
    <border>
      <left/>
      <right/>
      <top style="thin"/>
      <bottom style="thin"/>
    </border>
    <border>
      <left/>
      <right style="thin"/>
      <top style="thin"/>
      <bottom style="thin"/>
    </border>
    <border>
      <left/>
      <right/>
      <top style="hair"/>
      <bottom style="hair"/>
    </border>
    <border>
      <left/>
      <right style="thin"/>
      <top style="thin"/>
      <bottom/>
    </border>
    <border>
      <left/>
      <right/>
      <top/>
      <bottom style="hair"/>
    </border>
    <border>
      <left style="thin"/>
      <right/>
      <top style="hair"/>
      <bottom/>
    </border>
    <border>
      <left/>
      <right/>
      <top style="hair"/>
      <bottom/>
    </border>
    <border>
      <left/>
      <right style="thin"/>
      <top style="hair"/>
      <bottom/>
    </border>
    <border>
      <left/>
      <right style="thin"/>
      <top style="thin"/>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8" borderId="2"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58">
    <xf numFmtId="0" fontId="0" fillId="0" borderId="0" xfId="0" applyFont="1" applyAlignment="1">
      <alignment/>
    </xf>
    <xf numFmtId="0" fontId="51" fillId="0" borderId="10" xfId="0" applyFont="1" applyBorder="1" applyAlignment="1">
      <alignment/>
    </xf>
    <xf numFmtId="165" fontId="51" fillId="0" borderId="10" xfId="41" applyNumberFormat="1" applyFont="1" applyBorder="1" applyAlignment="1">
      <alignment/>
    </xf>
    <xf numFmtId="0" fontId="51" fillId="0" borderId="0" xfId="0" applyFont="1" applyAlignment="1">
      <alignment/>
    </xf>
    <xf numFmtId="0" fontId="51" fillId="0" borderId="10" xfId="0" applyFont="1" applyBorder="1" applyAlignment="1">
      <alignment wrapText="1"/>
    </xf>
    <xf numFmtId="165" fontId="51" fillId="0" borderId="0" xfId="41" applyNumberFormat="1" applyFont="1" applyAlignment="1">
      <alignment/>
    </xf>
    <xf numFmtId="0" fontId="51" fillId="0" borderId="0" xfId="0" applyFont="1" applyAlignment="1">
      <alignment wrapText="1"/>
    </xf>
    <xf numFmtId="165" fontId="51" fillId="0" borderId="10" xfId="41" applyNumberFormat="1" applyFont="1" applyBorder="1" applyAlignment="1">
      <alignment wrapText="1"/>
    </xf>
    <xf numFmtId="0" fontId="52" fillId="0" borderId="0" xfId="0" applyFont="1" applyAlignment="1">
      <alignment/>
    </xf>
    <xf numFmtId="0" fontId="53" fillId="0" borderId="0" xfId="0" applyFont="1" applyAlignment="1">
      <alignment/>
    </xf>
    <xf numFmtId="0" fontId="54" fillId="0" borderId="11" xfId="0" applyFont="1" applyBorder="1" applyAlignment="1">
      <alignment wrapText="1"/>
    </xf>
    <xf numFmtId="0" fontId="51" fillId="0" borderId="11" xfId="0" applyFont="1" applyBorder="1" applyAlignment="1">
      <alignment/>
    </xf>
    <xf numFmtId="0" fontId="54" fillId="0" borderId="12" xfId="0" applyFont="1" applyBorder="1" applyAlignment="1">
      <alignment horizontal="right" wrapText="1"/>
    </xf>
    <xf numFmtId="0" fontId="51" fillId="0" borderId="12" xfId="0" applyFont="1" applyBorder="1" applyAlignment="1">
      <alignment/>
    </xf>
    <xf numFmtId="0" fontId="52" fillId="0" borderId="12" xfId="0" applyFont="1" applyBorder="1" applyAlignment="1">
      <alignment/>
    </xf>
    <xf numFmtId="0" fontId="55" fillId="0" borderId="12" xfId="0" applyFont="1" applyBorder="1" applyAlignment="1">
      <alignment horizontal="right" wrapText="1"/>
    </xf>
    <xf numFmtId="0" fontId="53" fillId="0" borderId="12" xfId="0" applyFont="1" applyBorder="1" applyAlignment="1">
      <alignment/>
    </xf>
    <xf numFmtId="0" fontId="51" fillId="0" borderId="12" xfId="0" applyFont="1" applyBorder="1" applyAlignment="1">
      <alignment horizontal="right" wrapText="1"/>
    </xf>
    <xf numFmtId="0" fontId="54" fillId="0" borderId="12" xfId="0" applyFont="1" applyBorder="1" applyAlignment="1">
      <alignment horizontal="left" wrapText="1"/>
    </xf>
    <xf numFmtId="165" fontId="52" fillId="0" borderId="12" xfId="41" applyNumberFormat="1" applyFont="1" applyBorder="1" applyAlignment="1">
      <alignment/>
    </xf>
    <xf numFmtId="0" fontId="54" fillId="0" borderId="12" xfId="0" applyFont="1" applyBorder="1" applyAlignment="1">
      <alignment wrapText="1"/>
    </xf>
    <xf numFmtId="0" fontId="51" fillId="0" borderId="13" xfId="0" applyFont="1" applyBorder="1" applyAlignment="1">
      <alignment horizontal="right" wrapText="1"/>
    </xf>
    <xf numFmtId="0" fontId="51" fillId="0" borderId="14" xfId="0" applyFont="1" applyBorder="1" applyAlignment="1">
      <alignment/>
    </xf>
    <xf numFmtId="0" fontId="51" fillId="0" borderId="11" xfId="0" applyFont="1" applyBorder="1" applyAlignment="1">
      <alignment wrapText="1"/>
    </xf>
    <xf numFmtId="165" fontId="51" fillId="0" borderId="11" xfId="41" applyNumberFormat="1" applyFont="1" applyBorder="1" applyAlignment="1">
      <alignment wrapText="1"/>
    </xf>
    <xf numFmtId="0" fontId="56" fillId="0" borderId="12" xfId="0" applyFont="1" applyBorder="1" applyAlignment="1">
      <alignment horizontal="right" wrapText="1"/>
    </xf>
    <xf numFmtId="0" fontId="51" fillId="0" borderId="14" xfId="0" applyFont="1" applyBorder="1" applyAlignment="1">
      <alignment horizontal="right" wrapText="1"/>
    </xf>
    <xf numFmtId="1" fontId="52" fillId="0" borderId="12" xfId="0" applyNumberFormat="1" applyFont="1" applyBorder="1" applyAlignment="1">
      <alignment/>
    </xf>
    <xf numFmtId="0" fontId="54" fillId="0" borderId="15" xfId="0" applyFont="1" applyBorder="1" applyAlignment="1">
      <alignment wrapText="1"/>
    </xf>
    <xf numFmtId="0" fontId="51" fillId="0" borderId="15" xfId="0" applyFont="1" applyBorder="1" applyAlignment="1">
      <alignment/>
    </xf>
    <xf numFmtId="2" fontId="56" fillId="0" borderId="12" xfId="0" applyNumberFormat="1" applyFont="1" applyBorder="1" applyAlignment="1">
      <alignment/>
    </xf>
    <xf numFmtId="164" fontId="52" fillId="0" borderId="12" xfId="41" applyFont="1" applyBorder="1" applyAlignment="1">
      <alignment/>
    </xf>
    <xf numFmtId="0" fontId="54" fillId="0" borderId="12" xfId="0" applyFont="1" applyBorder="1" applyAlignment="1">
      <alignment/>
    </xf>
    <xf numFmtId="0" fontId="56" fillId="0" borderId="12" xfId="0" applyFont="1" applyBorder="1" applyAlignment="1">
      <alignment/>
    </xf>
    <xf numFmtId="0" fontId="54" fillId="0" borderId="0" xfId="0" applyFont="1" applyAlignment="1">
      <alignment/>
    </xf>
    <xf numFmtId="165" fontId="52" fillId="0" borderId="12" xfId="0" applyNumberFormat="1" applyFont="1" applyBorder="1" applyAlignment="1">
      <alignment/>
    </xf>
    <xf numFmtId="2" fontId="52" fillId="0" borderId="14" xfId="0" applyNumberFormat="1" applyFont="1" applyBorder="1" applyAlignment="1">
      <alignment/>
    </xf>
    <xf numFmtId="2" fontId="52" fillId="0" borderId="12" xfId="0" applyNumberFormat="1" applyFont="1" applyBorder="1" applyAlignment="1">
      <alignment/>
    </xf>
    <xf numFmtId="164" fontId="52" fillId="0" borderId="12" xfId="0" applyNumberFormat="1" applyFont="1" applyBorder="1" applyAlignment="1">
      <alignment/>
    </xf>
    <xf numFmtId="0" fontId="52" fillId="0" borderId="14" xfId="0" applyFont="1" applyBorder="1" applyAlignment="1">
      <alignment/>
    </xf>
    <xf numFmtId="165" fontId="52" fillId="0" borderId="14" xfId="41" applyNumberFormat="1" applyFont="1" applyBorder="1" applyAlignment="1">
      <alignment/>
    </xf>
    <xf numFmtId="0" fontId="52" fillId="0" borderId="11" xfId="0" applyFont="1" applyBorder="1" applyAlignment="1">
      <alignment/>
    </xf>
    <xf numFmtId="165" fontId="52" fillId="0" borderId="11" xfId="41" applyNumberFormat="1" applyFont="1" applyBorder="1" applyAlignment="1">
      <alignment/>
    </xf>
    <xf numFmtId="0" fontId="52" fillId="0" borderId="15" xfId="0" applyFont="1" applyBorder="1" applyAlignment="1">
      <alignment/>
    </xf>
    <xf numFmtId="164" fontId="52" fillId="0" borderId="15" xfId="41" applyFont="1" applyBorder="1" applyAlignment="1">
      <alignment/>
    </xf>
    <xf numFmtId="165" fontId="52" fillId="0" borderId="15" xfId="0" applyNumberFormat="1" applyFont="1" applyBorder="1" applyAlignment="1">
      <alignment/>
    </xf>
    <xf numFmtId="2" fontId="52" fillId="0" borderId="12" xfId="41" applyNumberFormat="1" applyFont="1" applyBorder="1" applyAlignment="1">
      <alignment/>
    </xf>
    <xf numFmtId="164" fontId="56" fillId="0" borderId="12" xfId="41" applyFont="1" applyBorder="1" applyAlignment="1">
      <alignment/>
    </xf>
    <xf numFmtId="2" fontId="56" fillId="0" borderId="12" xfId="41" applyNumberFormat="1" applyFont="1" applyBorder="1" applyAlignment="1">
      <alignment/>
    </xf>
    <xf numFmtId="164" fontId="52" fillId="0" borderId="12" xfId="41" applyNumberFormat="1" applyFont="1" applyBorder="1" applyAlignment="1">
      <alignment/>
    </xf>
    <xf numFmtId="165" fontId="56" fillId="0" borderId="12" xfId="41" applyNumberFormat="1" applyFont="1" applyBorder="1" applyAlignment="1">
      <alignment/>
    </xf>
    <xf numFmtId="164" fontId="52" fillId="0" borderId="14" xfId="0" applyNumberFormat="1" applyFont="1" applyBorder="1" applyAlignment="1">
      <alignment/>
    </xf>
    <xf numFmtId="0" fontId="52" fillId="0" borderId="16" xfId="0" applyFont="1" applyBorder="1" applyAlignment="1">
      <alignment/>
    </xf>
    <xf numFmtId="2" fontId="52" fillId="0" borderId="15" xfId="0" applyNumberFormat="1" applyFont="1" applyBorder="1" applyAlignment="1">
      <alignment/>
    </xf>
    <xf numFmtId="2" fontId="52" fillId="0" borderId="15" xfId="41" applyNumberFormat="1" applyFont="1" applyBorder="1" applyAlignment="1">
      <alignment/>
    </xf>
    <xf numFmtId="165" fontId="52" fillId="0" borderId="15" xfId="41" applyNumberFormat="1" applyFont="1" applyBorder="1" applyAlignment="1">
      <alignment/>
    </xf>
    <xf numFmtId="0" fontId="9" fillId="0" borderId="10" xfId="0" applyFont="1" applyBorder="1" applyAlignment="1">
      <alignment horizontal="center" vertical="center" shrinkToFit="1"/>
    </xf>
    <xf numFmtId="0" fontId="10" fillId="0" borderId="0" xfId="0" applyFont="1" applyAlignment="1">
      <alignment/>
    </xf>
    <xf numFmtId="0" fontId="12" fillId="0" borderId="17" xfId="0" applyFont="1" applyBorder="1" applyAlignment="1" quotePrefix="1">
      <alignment horizontal="right" vertical="top" shrinkToFit="1"/>
    </xf>
    <xf numFmtId="0" fontId="12" fillId="0" borderId="15" xfId="0" applyFont="1" applyBorder="1" applyAlignment="1" quotePrefix="1">
      <alignment horizontal="right" vertical="top" shrinkToFit="1"/>
    </xf>
    <xf numFmtId="0" fontId="12" fillId="0" borderId="18" xfId="0" applyFont="1" applyBorder="1" applyAlignment="1" quotePrefix="1">
      <alignment horizontal="center" vertical="top"/>
    </xf>
    <xf numFmtId="0" fontId="10" fillId="0" borderId="19" xfId="0" applyFont="1" applyBorder="1" applyAlignment="1">
      <alignment vertical="top"/>
    </xf>
    <xf numFmtId="0" fontId="12" fillId="0" borderId="20" xfId="0" applyFont="1" applyBorder="1" applyAlignment="1" quotePrefix="1">
      <alignment horizontal="center" vertical="top"/>
    </xf>
    <xf numFmtId="0" fontId="10" fillId="0" borderId="21" xfId="0" applyFont="1" applyBorder="1" applyAlignment="1">
      <alignment vertical="top"/>
    </xf>
    <xf numFmtId="0" fontId="12" fillId="0" borderId="22" xfId="0" applyFont="1" applyBorder="1" applyAlignment="1" quotePrefix="1">
      <alignment horizontal="right" vertical="top" shrinkToFit="1"/>
    </xf>
    <xf numFmtId="0" fontId="12" fillId="0" borderId="23" xfId="0" applyFont="1" applyBorder="1" applyAlignment="1">
      <alignment vertical="top"/>
    </xf>
    <xf numFmtId="0" fontId="10" fillId="0" borderId="24" xfId="0" applyFont="1" applyBorder="1" applyAlignment="1">
      <alignment/>
    </xf>
    <xf numFmtId="0" fontId="10" fillId="0" borderId="10" xfId="0" applyFont="1" applyBorder="1" applyAlignment="1">
      <alignment/>
    </xf>
    <xf numFmtId="165" fontId="55" fillId="0" borderId="0" xfId="41" applyNumberFormat="1" applyFont="1" applyAlignment="1">
      <alignment/>
    </xf>
    <xf numFmtId="0" fontId="57" fillId="0" borderId="10" xfId="0" applyFont="1" applyBorder="1" applyAlignment="1">
      <alignment wrapText="1"/>
    </xf>
    <xf numFmtId="0" fontId="58" fillId="0" borderId="0" xfId="0" applyFont="1" applyAlignment="1">
      <alignment horizontal="center" vertical="center" wrapText="1"/>
    </xf>
    <xf numFmtId="0" fontId="12" fillId="0" borderId="15" xfId="0" applyFont="1" applyBorder="1" applyAlignment="1" quotePrefix="1">
      <alignment horizontal="center" vertical="center" shrinkToFit="1"/>
    </xf>
    <xf numFmtId="0" fontId="59" fillId="0" borderId="10" xfId="0" applyFont="1" applyBorder="1" applyAlignment="1" quotePrefix="1">
      <alignment horizontal="center" vertical="center" wrapText="1"/>
    </xf>
    <xf numFmtId="168" fontId="52" fillId="0" borderId="12" xfId="0" applyNumberFormat="1" applyFont="1" applyBorder="1" applyAlignment="1">
      <alignment/>
    </xf>
    <xf numFmtId="0" fontId="10" fillId="0" borderId="25" xfId="0" applyFont="1" applyBorder="1" applyAlignment="1">
      <alignment/>
    </xf>
    <xf numFmtId="0" fontId="51" fillId="0" borderId="0" xfId="0" applyFont="1" applyBorder="1" applyAlignment="1">
      <alignment/>
    </xf>
    <xf numFmtId="0" fontId="9" fillId="0" borderId="10" xfId="0" applyFont="1" applyBorder="1" applyAlignment="1">
      <alignment horizontal="center" vertical="center" wrapText="1" shrinkToFit="1"/>
    </xf>
    <xf numFmtId="0" fontId="9" fillId="0" borderId="10" xfId="0" applyFont="1" applyBorder="1" applyAlignment="1">
      <alignment horizontal="center" vertical="center" wrapText="1"/>
    </xf>
    <xf numFmtId="3" fontId="12" fillId="0" borderId="10" xfId="0" applyNumberFormat="1" applyFont="1" applyBorder="1" applyAlignment="1">
      <alignment horizontal="center" vertical="center" wrapText="1"/>
    </xf>
    <xf numFmtId="0" fontId="58" fillId="0" borderId="0" xfId="0" applyFont="1" applyAlignment="1">
      <alignment horizontal="center" vertical="center" wrapText="1"/>
    </xf>
    <xf numFmtId="0" fontId="58" fillId="0" borderId="0" xfId="0" applyFont="1" applyBorder="1" applyAlignment="1">
      <alignment vertical="center" wrapText="1"/>
    </xf>
    <xf numFmtId="0" fontId="0" fillId="0" borderId="0" xfId="0" applyAlignment="1">
      <alignment wrapText="1"/>
    </xf>
    <xf numFmtId="0" fontId="12" fillId="0" borderId="10" xfId="0" applyFont="1" applyBorder="1" applyAlignment="1" quotePrefix="1">
      <alignment horizontal="center" vertical="center" wrapText="1" shrinkToFit="1"/>
    </xf>
    <xf numFmtId="0" fontId="51" fillId="0" borderId="0" xfId="0" applyFont="1" applyAlignment="1">
      <alignment vertical="center" wrapText="1"/>
    </xf>
    <xf numFmtId="0" fontId="59" fillId="0" borderId="0" xfId="0" applyFont="1" applyAlignment="1">
      <alignment vertical="center" wrapText="1"/>
    </xf>
    <xf numFmtId="0" fontId="60" fillId="0" borderId="10" xfId="0" applyFont="1" applyBorder="1" applyAlignment="1">
      <alignment wrapText="1"/>
    </xf>
    <xf numFmtId="165" fontId="60" fillId="0" borderId="10" xfId="41" applyNumberFormat="1" applyFont="1" applyBorder="1" applyAlignment="1">
      <alignment wrapText="1"/>
    </xf>
    <xf numFmtId="0" fontId="60" fillId="0" borderId="10" xfId="0" applyFont="1" applyBorder="1" applyAlignment="1">
      <alignment horizontal="center" vertical="center" wrapText="1"/>
    </xf>
    <xf numFmtId="0" fontId="60" fillId="0" borderId="25" xfId="0" applyFont="1" applyBorder="1" applyAlignment="1">
      <alignment/>
    </xf>
    <xf numFmtId="0" fontId="60" fillId="0" borderId="0" xfId="0" applyFont="1" applyAlignment="1">
      <alignment/>
    </xf>
    <xf numFmtId="0" fontId="58" fillId="0" borderId="11" xfId="0" applyFont="1" applyBorder="1" applyAlignment="1">
      <alignment wrapText="1"/>
    </xf>
    <xf numFmtId="0" fontId="60" fillId="0" borderId="11" xfId="0" applyFont="1" applyBorder="1" applyAlignment="1">
      <alignment/>
    </xf>
    <xf numFmtId="0" fontId="60" fillId="0" borderId="11" xfId="0" applyFont="1" applyBorder="1" applyAlignment="1">
      <alignment horizontal="center" vertical="center"/>
    </xf>
    <xf numFmtId="165" fontId="60" fillId="0" borderId="11" xfId="41" applyNumberFormat="1" applyFont="1" applyBorder="1" applyAlignment="1">
      <alignment horizontal="center" vertical="center"/>
    </xf>
    <xf numFmtId="0" fontId="58" fillId="0" borderId="12" xfId="0" applyFont="1" applyBorder="1" applyAlignment="1">
      <alignment horizontal="right" vertical="center" wrapText="1"/>
    </xf>
    <xf numFmtId="0" fontId="58" fillId="0" borderId="12" xfId="0" applyFont="1" applyBorder="1" applyAlignment="1">
      <alignment vertical="center"/>
    </xf>
    <xf numFmtId="164" fontId="58" fillId="0" borderId="12" xfId="41" applyFont="1" applyBorder="1" applyAlignment="1">
      <alignment horizontal="center" vertical="center"/>
    </xf>
    <xf numFmtId="0" fontId="60" fillId="0" borderId="25" xfId="0" applyFont="1" applyBorder="1" applyAlignment="1">
      <alignment vertical="center"/>
    </xf>
    <xf numFmtId="0" fontId="60" fillId="0" borderId="0" xfId="0" applyFont="1" applyAlignment="1">
      <alignment vertical="center"/>
    </xf>
    <xf numFmtId="0" fontId="60" fillId="0" borderId="12" xfId="0" applyFont="1" applyBorder="1" applyAlignment="1">
      <alignment horizontal="right" vertical="center" wrapText="1"/>
    </xf>
    <xf numFmtId="0" fontId="60" fillId="0" borderId="12" xfId="0" applyFont="1" applyBorder="1" applyAlignment="1">
      <alignment vertical="center"/>
    </xf>
    <xf numFmtId="165" fontId="60" fillId="0" borderId="12" xfId="41" applyNumberFormat="1" applyFont="1" applyBorder="1" applyAlignment="1">
      <alignment horizontal="center" vertical="center"/>
    </xf>
    <xf numFmtId="164" fontId="60" fillId="0" borderId="12" xfId="41" applyNumberFormat="1" applyFont="1" applyBorder="1" applyAlignment="1">
      <alignment horizontal="center" vertical="center"/>
    </xf>
    <xf numFmtId="168" fontId="60" fillId="0" borderId="12" xfId="41" applyNumberFormat="1" applyFont="1" applyBorder="1" applyAlignment="1">
      <alignment horizontal="center" vertical="center"/>
    </xf>
    <xf numFmtId="0" fontId="58" fillId="0" borderId="12" xfId="0" applyFont="1" applyBorder="1" applyAlignment="1">
      <alignment horizontal="left" wrapText="1"/>
    </xf>
    <xf numFmtId="0" fontId="60" fillId="0" borderId="12" xfId="0" applyFont="1" applyBorder="1" applyAlignment="1">
      <alignment/>
    </xf>
    <xf numFmtId="0" fontId="60" fillId="0" borderId="12" xfId="0" applyFont="1" applyBorder="1" applyAlignment="1">
      <alignment horizontal="center" vertical="center"/>
    </xf>
    <xf numFmtId="165" fontId="60" fillId="0" borderId="12" xfId="0" applyNumberFormat="1" applyFont="1" applyBorder="1" applyAlignment="1">
      <alignment horizontal="center" vertical="center"/>
    </xf>
    <xf numFmtId="2" fontId="60" fillId="0" borderId="12" xfId="0" applyNumberFormat="1" applyFont="1" applyBorder="1" applyAlignment="1">
      <alignment horizontal="center" vertical="center"/>
    </xf>
    <xf numFmtId="166" fontId="60" fillId="0" borderId="12" xfId="0" applyNumberFormat="1" applyFont="1" applyBorder="1" applyAlignment="1">
      <alignment horizontal="center" vertical="center"/>
    </xf>
    <xf numFmtId="0" fontId="58" fillId="0" borderId="12" xfId="0" applyFont="1" applyBorder="1" applyAlignment="1">
      <alignment wrapText="1"/>
    </xf>
    <xf numFmtId="0" fontId="58" fillId="0" borderId="12" xfId="0" applyFont="1" applyBorder="1" applyAlignment="1">
      <alignment/>
    </xf>
    <xf numFmtId="0" fontId="60" fillId="0" borderId="0" xfId="0" applyFont="1" applyBorder="1" applyAlignment="1">
      <alignment horizontal="right" vertical="center" wrapText="1"/>
    </xf>
    <xf numFmtId="0" fontId="60" fillId="0" borderId="0" xfId="0" applyFont="1" applyBorder="1" applyAlignment="1">
      <alignment/>
    </xf>
    <xf numFmtId="2" fontId="60" fillId="0" borderId="0" xfId="0" applyNumberFormat="1" applyFont="1" applyBorder="1" applyAlignment="1">
      <alignment/>
    </xf>
    <xf numFmtId="166" fontId="60" fillId="0" borderId="0" xfId="0" applyNumberFormat="1" applyFont="1" applyBorder="1" applyAlignment="1">
      <alignment/>
    </xf>
    <xf numFmtId="0" fontId="60" fillId="0" borderId="0" xfId="0" applyFont="1" applyBorder="1" applyAlignment="1">
      <alignment horizontal="center" vertical="center" wrapText="1"/>
    </xf>
    <xf numFmtId="164" fontId="60" fillId="0" borderId="12" xfId="41" applyFont="1" applyBorder="1" applyAlignment="1">
      <alignment horizontal="center" vertical="center"/>
    </xf>
    <xf numFmtId="164" fontId="60" fillId="0" borderId="12" xfId="0" applyNumberFormat="1" applyFont="1" applyBorder="1" applyAlignment="1">
      <alignment horizontal="center" vertical="center"/>
    </xf>
    <xf numFmtId="0" fontId="58" fillId="0" borderId="12" xfId="0" applyFont="1" applyBorder="1" applyAlignment="1">
      <alignment horizontal="right" wrapText="1"/>
    </xf>
    <xf numFmtId="165" fontId="58" fillId="0" borderId="12" xfId="41" applyNumberFormat="1" applyFont="1" applyBorder="1" applyAlignment="1">
      <alignment horizontal="center" vertical="center"/>
    </xf>
    <xf numFmtId="0" fontId="58" fillId="0" borderId="12" xfId="0" applyFont="1" applyBorder="1" applyAlignment="1">
      <alignment horizontal="center" vertical="center"/>
    </xf>
    <xf numFmtId="0" fontId="58" fillId="0" borderId="25" xfId="0" applyFont="1" applyBorder="1" applyAlignment="1">
      <alignment/>
    </xf>
    <xf numFmtId="0" fontId="58" fillId="0" borderId="0" xfId="0" applyFont="1" applyAlignment="1">
      <alignment/>
    </xf>
    <xf numFmtId="0" fontId="60" fillId="0" borderId="12" xfId="0" applyFont="1" applyBorder="1" applyAlignment="1">
      <alignment horizontal="right" wrapText="1"/>
    </xf>
    <xf numFmtId="0" fontId="60" fillId="0" borderId="14" xfId="0" applyFont="1" applyBorder="1" applyAlignment="1">
      <alignment horizontal="right" vertical="center" wrapText="1"/>
    </xf>
    <xf numFmtId="0" fontId="60" fillId="0" borderId="14" xfId="0" applyFont="1" applyBorder="1" applyAlignment="1">
      <alignment/>
    </xf>
    <xf numFmtId="2" fontId="60" fillId="0" borderId="14" xfId="0" applyNumberFormat="1" applyFont="1" applyBorder="1" applyAlignment="1">
      <alignment horizontal="center" vertical="center"/>
    </xf>
    <xf numFmtId="166" fontId="60" fillId="0" borderId="14" xfId="0" applyNumberFormat="1" applyFont="1" applyBorder="1" applyAlignment="1">
      <alignment horizontal="center" vertical="center"/>
    </xf>
    <xf numFmtId="164" fontId="60" fillId="0" borderId="14" xfId="0" applyNumberFormat="1" applyFont="1" applyBorder="1" applyAlignment="1">
      <alignment horizontal="center" vertical="center"/>
    </xf>
    <xf numFmtId="164" fontId="60" fillId="0" borderId="14" xfId="41" applyNumberFormat="1" applyFont="1" applyBorder="1" applyAlignment="1">
      <alignment horizontal="center" vertical="center"/>
    </xf>
    <xf numFmtId="0" fontId="60" fillId="0" borderId="14" xfId="0" applyFont="1" applyBorder="1" applyAlignment="1">
      <alignment horizontal="right" wrapText="1"/>
    </xf>
    <xf numFmtId="165" fontId="60" fillId="0" borderId="14" xfId="41" applyNumberFormat="1" applyFont="1" applyBorder="1" applyAlignment="1">
      <alignment horizontal="center" vertical="center"/>
    </xf>
    <xf numFmtId="0" fontId="60" fillId="0" borderId="14" xfId="0" applyFont="1" applyBorder="1" applyAlignment="1">
      <alignment horizontal="center" vertical="center"/>
    </xf>
    <xf numFmtId="0" fontId="60" fillId="0" borderId="10" xfId="0" applyFont="1" applyBorder="1" applyAlignment="1">
      <alignment horizontal="center" vertical="center"/>
    </xf>
    <xf numFmtId="0" fontId="60" fillId="0" borderId="26" xfId="0" applyFont="1" applyBorder="1" applyAlignment="1">
      <alignment horizontal="center" vertical="center"/>
    </xf>
    <xf numFmtId="0" fontId="58" fillId="0" borderId="11" xfId="0" applyFont="1" applyBorder="1" applyAlignment="1">
      <alignment horizontal="left" vertical="center" wrapText="1"/>
    </xf>
    <xf numFmtId="0" fontId="60" fillId="0" borderId="27" xfId="0" applyFont="1" applyBorder="1" applyAlignment="1">
      <alignment horizontal="center" vertical="center"/>
    </xf>
    <xf numFmtId="0" fontId="61" fillId="0" borderId="0" xfId="0" applyFont="1" applyBorder="1" applyAlignment="1">
      <alignment/>
    </xf>
    <xf numFmtId="2" fontId="58" fillId="0" borderId="12" xfId="0" applyNumberFormat="1" applyFont="1" applyBorder="1" applyAlignment="1">
      <alignment horizontal="center" vertical="center"/>
    </xf>
    <xf numFmtId="0" fontId="60" fillId="0" borderId="28" xfId="0" applyFont="1" applyBorder="1" applyAlignment="1">
      <alignment horizontal="center" vertical="center"/>
    </xf>
    <xf numFmtId="0" fontId="60" fillId="0" borderId="29" xfId="0" applyFont="1" applyBorder="1" applyAlignment="1">
      <alignment horizontal="center" vertical="center"/>
    </xf>
    <xf numFmtId="2" fontId="58" fillId="0" borderId="0" xfId="0" applyNumberFormat="1" applyFont="1" applyBorder="1" applyAlignment="1">
      <alignment/>
    </xf>
    <xf numFmtId="0" fontId="60" fillId="0" borderId="0" xfId="0" applyFont="1" applyAlignment="1">
      <alignment horizontal="center" vertical="center"/>
    </xf>
    <xf numFmtId="0" fontId="60" fillId="0" borderId="11" xfId="0" applyFont="1" applyBorder="1" applyAlignment="1">
      <alignment vertical="center"/>
    </xf>
    <xf numFmtId="0" fontId="60" fillId="0" borderId="28" xfId="0" applyFont="1" applyBorder="1" applyAlignment="1">
      <alignment/>
    </xf>
    <xf numFmtId="0" fontId="60" fillId="0" borderId="29" xfId="0" applyFont="1" applyBorder="1" applyAlignment="1">
      <alignment/>
    </xf>
    <xf numFmtId="2" fontId="58" fillId="0" borderId="12" xfId="0" applyNumberFormat="1" applyFont="1" applyBorder="1" applyAlignment="1">
      <alignment vertical="center"/>
    </xf>
    <xf numFmtId="2" fontId="58" fillId="0" borderId="12" xfId="0" applyNumberFormat="1" applyFont="1" applyBorder="1" applyAlignment="1">
      <alignment/>
    </xf>
    <xf numFmtId="165" fontId="60" fillId="0" borderId="12" xfId="41" applyNumberFormat="1" applyFont="1" applyBorder="1" applyAlignment="1">
      <alignment vertical="center"/>
    </xf>
    <xf numFmtId="165" fontId="60" fillId="0" borderId="12" xfId="41" applyNumberFormat="1" applyFont="1" applyBorder="1" applyAlignment="1">
      <alignment/>
    </xf>
    <xf numFmtId="165" fontId="60" fillId="0" borderId="12" xfId="0" applyNumberFormat="1" applyFont="1" applyBorder="1" applyAlignment="1">
      <alignment vertical="center"/>
    </xf>
    <xf numFmtId="165" fontId="60" fillId="0" borderId="12" xfId="0" applyNumberFormat="1" applyFont="1" applyBorder="1" applyAlignment="1">
      <alignment/>
    </xf>
    <xf numFmtId="2" fontId="60" fillId="0" borderId="14" xfId="0" applyNumberFormat="1" applyFont="1" applyBorder="1" applyAlignment="1">
      <alignment vertical="center"/>
    </xf>
    <xf numFmtId="167" fontId="60" fillId="0" borderId="14" xfId="0" applyNumberFormat="1" applyFont="1" applyBorder="1" applyAlignment="1">
      <alignment/>
    </xf>
    <xf numFmtId="167" fontId="60" fillId="0" borderId="23" xfId="0" applyNumberFormat="1" applyFont="1" applyBorder="1" applyAlignment="1">
      <alignment/>
    </xf>
    <xf numFmtId="167" fontId="60" fillId="0" borderId="22" xfId="0" applyNumberFormat="1" applyFont="1" applyBorder="1" applyAlignment="1">
      <alignment/>
    </xf>
    <xf numFmtId="2" fontId="60" fillId="0" borderId="0" xfId="0" applyNumberFormat="1" applyFont="1" applyBorder="1" applyAlignment="1">
      <alignment horizontal="center" vertical="center"/>
    </xf>
    <xf numFmtId="166" fontId="60" fillId="0" borderId="0" xfId="0" applyNumberFormat="1" applyFont="1" applyBorder="1" applyAlignment="1">
      <alignment horizontal="center" vertical="center"/>
    </xf>
    <xf numFmtId="164" fontId="58" fillId="0" borderId="12" xfId="41" applyNumberFormat="1" applyFont="1" applyBorder="1" applyAlignment="1">
      <alignment horizontal="center" vertical="center"/>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58" fillId="0" borderId="30" xfId="0" applyFont="1" applyBorder="1" applyAlignment="1">
      <alignment vertical="center" wrapText="1"/>
    </xf>
    <xf numFmtId="0" fontId="60" fillId="0" borderId="0" xfId="0" applyFont="1" applyBorder="1" applyAlignment="1">
      <alignment horizontal="right" wrapText="1"/>
    </xf>
    <xf numFmtId="164" fontId="60" fillId="0" borderId="0" xfId="0" applyNumberFormat="1" applyFont="1" applyBorder="1" applyAlignment="1">
      <alignment horizontal="center" vertical="center"/>
    </xf>
    <xf numFmtId="165" fontId="60" fillId="0" borderId="0" xfId="41" applyNumberFormat="1" applyFont="1" applyBorder="1" applyAlignment="1">
      <alignment horizontal="center" vertical="center"/>
    </xf>
    <xf numFmtId="0" fontId="58" fillId="0" borderId="31" xfId="0" applyFont="1" applyBorder="1" applyAlignment="1">
      <alignment horizontal="left" vertical="center" wrapText="1"/>
    </xf>
    <xf numFmtId="0" fontId="51" fillId="0" borderId="0" xfId="0" applyFont="1" applyAlignment="1">
      <alignment horizontal="left" vertical="center" wrapText="1"/>
    </xf>
    <xf numFmtId="0" fontId="54" fillId="0" borderId="0" xfId="0" applyFont="1" applyAlignment="1">
      <alignment horizontal="left" vertical="center" wrapText="1"/>
    </xf>
    <xf numFmtId="0" fontId="58" fillId="0" borderId="0" xfId="0" applyFont="1" applyAlignment="1">
      <alignment horizontal="center" vertical="center" wrapText="1"/>
    </xf>
    <xf numFmtId="0" fontId="58" fillId="0" borderId="0" xfId="0" applyFont="1" applyAlignment="1">
      <alignment horizontal="left" vertical="center" wrapText="1"/>
    </xf>
    <xf numFmtId="0" fontId="58" fillId="0" borderId="32" xfId="0" applyFont="1" applyBorder="1" applyAlignment="1">
      <alignment horizontal="left" vertical="center" wrapText="1"/>
    </xf>
    <xf numFmtId="0" fontId="9" fillId="0" borderId="10" xfId="0" applyFont="1" applyBorder="1" applyAlignment="1">
      <alignment horizontal="center" vertical="center" wrapText="1" shrinkToFit="1"/>
    </xf>
    <xf numFmtId="0" fontId="9" fillId="0" borderId="26"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3" fontId="12" fillId="0" borderId="20" xfId="0" applyNumberFormat="1" applyFont="1" applyBorder="1" applyAlignment="1">
      <alignment horizontal="center" vertical="center"/>
    </xf>
    <xf numFmtId="3" fontId="12" fillId="0" borderId="35" xfId="0" applyNumberFormat="1" applyFont="1" applyBorder="1" applyAlignment="1">
      <alignment horizontal="center" vertical="center"/>
    </xf>
    <xf numFmtId="3" fontId="12" fillId="0" borderId="21" xfId="0" applyNumberFormat="1" applyFont="1" applyBorder="1" applyAlignment="1">
      <alignment horizontal="center" vertical="center"/>
    </xf>
    <xf numFmtId="3" fontId="12" fillId="0" borderId="12" xfId="0" applyNumberFormat="1" applyFont="1" applyBorder="1" applyAlignment="1">
      <alignment horizontal="center" vertical="center" wrapText="1"/>
    </xf>
    <xf numFmtId="3" fontId="59" fillId="0" borderId="26" xfId="0" applyNumberFormat="1" applyFont="1" applyBorder="1" applyAlignment="1">
      <alignment horizontal="center"/>
    </xf>
    <xf numFmtId="0" fontId="59" fillId="0" borderId="33" xfId="0" applyFont="1" applyBorder="1" applyAlignment="1">
      <alignment horizontal="center"/>
    </xf>
    <xf numFmtId="0" fontId="59" fillId="0" borderId="34" xfId="0" applyFont="1" applyBorder="1" applyAlignment="1">
      <alignment horizontal="center"/>
    </xf>
    <xf numFmtId="0" fontId="11" fillId="0" borderId="28" xfId="0" applyFont="1" applyBorder="1" applyAlignment="1">
      <alignment horizontal="left" vertical="center" wrapText="1"/>
    </xf>
    <xf numFmtId="0" fontId="11" fillId="0" borderId="32" xfId="0" applyFont="1" applyBorder="1" applyAlignment="1">
      <alignment horizontal="left" vertical="center" wrapText="1"/>
    </xf>
    <xf numFmtId="0" fontId="11" fillId="0" borderId="36" xfId="0" applyFont="1" applyBorder="1" applyAlignment="1">
      <alignment horizontal="left" vertical="center" wrapText="1"/>
    </xf>
    <xf numFmtId="10" fontId="12" fillId="0" borderId="18" xfId="0" applyNumberFormat="1" applyFont="1" applyBorder="1" applyAlignment="1">
      <alignment horizontal="center" vertical="top" wrapText="1"/>
    </xf>
    <xf numFmtId="10" fontId="12" fillId="0" borderId="19" xfId="0" applyNumberFormat="1" applyFont="1" applyBorder="1" applyAlignment="1">
      <alignment horizontal="center" vertical="top" wrapText="1"/>
    </xf>
    <xf numFmtId="3" fontId="12" fillId="0" borderId="18" xfId="0" applyNumberFormat="1" applyFont="1" applyBorder="1" applyAlignment="1">
      <alignment horizontal="center" vertical="center" wrapText="1"/>
    </xf>
    <xf numFmtId="3" fontId="12" fillId="0" borderId="37" xfId="0" applyNumberFormat="1" applyFont="1" applyBorder="1" applyAlignment="1">
      <alignment horizontal="center" vertical="center" wrapText="1"/>
    </xf>
    <xf numFmtId="3" fontId="12" fillId="0" borderId="19" xfId="0" applyNumberFormat="1" applyFont="1" applyBorder="1" applyAlignment="1">
      <alignment horizontal="center" vertical="center" wrapText="1"/>
    </xf>
    <xf numFmtId="3" fontId="12" fillId="0" borderId="18" xfId="0" applyNumberFormat="1" applyFont="1" applyBorder="1" applyAlignment="1">
      <alignment horizontal="left" vertical="top" wrapText="1"/>
    </xf>
    <xf numFmtId="3" fontId="12" fillId="0" borderId="37" xfId="0" applyNumberFormat="1" applyFont="1" applyBorder="1" applyAlignment="1">
      <alignment horizontal="left" vertical="top" wrapText="1"/>
    </xf>
    <xf numFmtId="3" fontId="12" fillId="0" borderId="19" xfId="0" applyNumberFormat="1" applyFont="1" applyBorder="1" applyAlignment="1">
      <alignment horizontal="left" vertical="top" wrapText="1"/>
    </xf>
    <xf numFmtId="10" fontId="12" fillId="0" borderId="20" xfId="0" applyNumberFormat="1" applyFont="1" applyBorder="1" applyAlignment="1">
      <alignment horizontal="center" vertical="top" wrapText="1"/>
    </xf>
    <xf numFmtId="10" fontId="12" fillId="0" borderId="21" xfId="0" applyNumberFormat="1" applyFont="1" applyBorder="1" applyAlignment="1">
      <alignment horizontal="center" vertical="top" wrapText="1"/>
    </xf>
    <xf numFmtId="0" fontId="10" fillId="0" borderId="20" xfId="0" applyFont="1" applyBorder="1" applyAlignment="1">
      <alignment horizontal="center"/>
    </xf>
    <xf numFmtId="0" fontId="10" fillId="0" borderId="35" xfId="0" applyFont="1" applyBorder="1" applyAlignment="1">
      <alignment horizontal="center"/>
    </xf>
    <xf numFmtId="0" fontId="10" fillId="0" borderId="21" xfId="0" applyFont="1" applyBorder="1" applyAlignment="1">
      <alignment horizontal="center"/>
    </xf>
    <xf numFmtId="3" fontId="12" fillId="0" borderId="20" xfId="0" applyNumberFormat="1" applyFont="1" applyBorder="1" applyAlignment="1">
      <alignment horizontal="left" vertical="center" wrapText="1"/>
    </xf>
    <xf numFmtId="3" fontId="12" fillId="0" borderId="35" xfId="0" applyNumberFormat="1" applyFont="1" applyBorder="1" applyAlignment="1">
      <alignment horizontal="left" vertical="center" wrapText="1"/>
    </xf>
    <xf numFmtId="3" fontId="12" fillId="0" borderId="21" xfId="0" applyNumberFormat="1" applyFont="1" applyBorder="1" applyAlignment="1">
      <alignment horizontal="left" vertical="center" wrapText="1"/>
    </xf>
    <xf numFmtId="0" fontId="11" fillId="0" borderId="38" xfId="0" applyFont="1" applyBorder="1" applyAlignment="1">
      <alignment horizontal="left" vertical="center"/>
    </xf>
    <xf numFmtId="0" fontId="11" fillId="0" borderId="39" xfId="0" applyFont="1" applyBorder="1" applyAlignment="1">
      <alignment horizontal="left" vertical="center"/>
    </xf>
    <xf numFmtId="0" fontId="11" fillId="0" borderId="40" xfId="0" applyFont="1" applyBorder="1" applyAlignment="1">
      <alignment horizontal="left" vertical="center"/>
    </xf>
    <xf numFmtId="0" fontId="12" fillId="0" borderId="10" xfId="0" applyFont="1" applyBorder="1" applyAlignment="1">
      <alignment horizontal="center" vertical="center" wrapText="1"/>
    </xf>
    <xf numFmtId="3" fontId="12" fillId="0" borderId="18" xfId="0" applyNumberFormat="1" applyFont="1" applyBorder="1" applyAlignment="1">
      <alignment horizontal="center" vertical="center"/>
    </xf>
    <xf numFmtId="3" fontId="12" fillId="0" borderId="37" xfId="0" applyNumberFormat="1" applyFont="1" applyBorder="1" applyAlignment="1">
      <alignment horizontal="center" vertical="center"/>
    </xf>
    <xf numFmtId="3" fontId="12" fillId="0" borderId="19" xfId="0" applyNumberFormat="1" applyFont="1" applyBorder="1" applyAlignment="1">
      <alignment horizontal="center" vertical="center"/>
    </xf>
    <xf numFmtId="3" fontId="12" fillId="0" borderId="15" xfId="0" applyNumberFormat="1" applyFont="1" applyBorder="1" applyAlignment="1">
      <alignment horizontal="left" vertical="top" wrapText="1"/>
    </xf>
    <xf numFmtId="3" fontId="12" fillId="0" borderId="12" xfId="0" applyNumberFormat="1" applyFont="1" applyBorder="1" applyAlignment="1">
      <alignment horizontal="left" vertical="top" wrapText="1"/>
    </xf>
    <xf numFmtId="3" fontId="12" fillId="0" borderId="23" xfId="0" applyNumberFormat="1" applyFont="1" applyBorder="1" applyAlignment="1">
      <alignment horizontal="center" vertical="center"/>
    </xf>
    <xf numFmtId="3" fontId="12" fillId="0" borderId="31" xfId="0" applyNumberFormat="1" applyFont="1" applyBorder="1" applyAlignment="1">
      <alignment horizontal="center" vertical="center"/>
    </xf>
    <xf numFmtId="3" fontId="12" fillId="0" borderId="24" xfId="0" applyNumberFormat="1" applyFont="1" applyBorder="1" applyAlignment="1">
      <alignment horizontal="center" vertical="center"/>
    </xf>
    <xf numFmtId="9" fontId="12" fillId="0" borderId="22" xfId="0" applyNumberFormat="1" applyFont="1" applyBorder="1" applyAlignment="1">
      <alignment horizontal="left" vertical="top" wrapText="1"/>
    </xf>
    <xf numFmtId="0" fontId="51" fillId="0" borderId="26" xfId="0" applyFont="1" applyBorder="1" applyAlignment="1">
      <alignment horizontal="center"/>
    </xf>
    <xf numFmtId="0" fontId="51" fillId="0" borderId="34" xfId="0" applyFont="1" applyBorder="1" applyAlignment="1">
      <alignment horizontal="center"/>
    </xf>
    <xf numFmtId="0" fontId="51" fillId="0" borderId="33" xfId="0" applyFont="1" applyBorder="1" applyAlignment="1">
      <alignment horizontal="center"/>
    </xf>
    <xf numFmtId="165" fontId="51" fillId="0" borderId="26" xfId="41" applyNumberFormat="1" applyFont="1" applyBorder="1" applyAlignment="1">
      <alignment horizontal="center"/>
    </xf>
    <xf numFmtId="165" fontId="51" fillId="0" borderId="33" xfId="41" applyNumberFormat="1" applyFont="1" applyBorder="1" applyAlignment="1">
      <alignment horizontal="center"/>
    </xf>
    <xf numFmtId="165" fontId="51" fillId="0" borderId="34" xfId="41" applyNumberFormat="1" applyFont="1" applyBorder="1" applyAlignment="1">
      <alignment horizontal="center"/>
    </xf>
    <xf numFmtId="0" fontId="51" fillId="0" borderId="10" xfId="0" applyFont="1" applyBorder="1" applyAlignment="1">
      <alignment horizontal="center"/>
    </xf>
    <xf numFmtId="0" fontId="59" fillId="0" borderId="26" xfId="0" applyFont="1" applyBorder="1" applyAlignment="1">
      <alignment horizontal="center"/>
    </xf>
    <xf numFmtId="165" fontId="59" fillId="0" borderId="26" xfId="41" applyNumberFormat="1" applyFont="1" applyBorder="1" applyAlignment="1">
      <alignment horizontal="center" vertical="center" wrapText="1"/>
    </xf>
    <xf numFmtId="165" fontId="59" fillId="0" borderId="33" xfId="41" applyNumberFormat="1" applyFont="1" applyBorder="1" applyAlignment="1">
      <alignment horizontal="center" vertical="center" wrapText="1"/>
    </xf>
    <xf numFmtId="165" fontId="59" fillId="0" borderId="34" xfId="41" applyNumberFormat="1" applyFont="1" applyBorder="1" applyAlignment="1">
      <alignment horizontal="center" vertical="center" wrapText="1"/>
    </xf>
    <xf numFmtId="0" fontId="62" fillId="0" borderId="0" xfId="0" applyFont="1" applyBorder="1" applyAlignment="1">
      <alignment horizontal="left" vertical="center" wrapText="1"/>
    </xf>
    <xf numFmtId="0" fontId="12" fillId="0" borderId="10" xfId="0" applyFont="1" applyBorder="1" applyAlignment="1" quotePrefix="1">
      <alignment horizontal="center" vertical="center"/>
    </xf>
    <xf numFmtId="10" fontId="12" fillId="0" borderId="10" xfId="0" applyNumberFormat="1" applyFont="1" applyBorder="1" applyAlignment="1">
      <alignment horizontal="center" vertical="center" wrapText="1"/>
    </xf>
    <xf numFmtId="0" fontId="10" fillId="0" borderId="10" xfId="0" applyFont="1" applyBorder="1" applyAlignment="1">
      <alignment horizontal="center" vertical="center"/>
    </xf>
    <xf numFmtId="3" fontId="12" fillId="0" borderId="26" xfId="0" applyNumberFormat="1" applyFont="1" applyBorder="1" applyAlignment="1">
      <alignment horizontal="left" vertical="center" wrapText="1"/>
    </xf>
    <xf numFmtId="3" fontId="12" fillId="0" borderId="33" xfId="0" applyNumberFormat="1" applyFont="1" applyBorder="1" applyAlignment="1">
      <alignment horizontal="left" vertical="center" wrapText="1"/>
    </xf>
    <xf numFmtId="3" fontId="12" fillId="0" borderId="34" xfId="0" applyNumberFormat="1" applyFont="1" applyBorder="1" applyAlignment="1">
      <alignment horizontal="left" vertical="center" wrapText="1"/>
    </xf>
    <xf numFmtId="0" fontId="11" fillId="0" borderId="26" xfId="0" applyFont="1" applyBorder="1" applyAlignment="1">
      <alignment horizontal="left" vertical="center"/>
    </xf>
    <xf numFmtId="0" fontId="11" fillId="0" borderId="33" xfId="0" applyFont="1" applyBorder="1" applyAlignment="1">
      <alignment horizontal="left" vertical="center"/>
    </xf>
    <xf numFmtId="0" fontId="11" fillId="0" borderId="34" xfId="0" applyFont="1" applyBorder="1" applyAlignment="1">
      <alignment horizontal="left" vertical="center"/>
    </xf>
    <xf numFmtId="0" fontId="11" fillId="0" borderId="26" xfId="0" applyFont="1" applyBorder="1" applyAlignment="1">
      <alignment horizontal="left" vertical="center" wrapText="1"/>
    </xf>
    <xf numFmtId="0" fontId="11" fillId="0" borderId="33" xfId="0" applyFont="1" applyBorder="1" applyAlignment="1">
      <alignment horizontal="left" vertical="center" wrapText="1"/>
    </xf>
    <xf numFmtId="9" fontId="12" fillId="0" borderId="26" xfId="0" applyNumberFormat="1" applyFont="1" applyBorder="1" applyAlignment="1">
      <alignment horizontal="left" vertical="center" wrapText="1"/>
    </xf>
    <xf numFmtId="9" fontId="12" fillId="0" borderId="33" xfId="0" applyNumberFormat="1" applyFont="1" applyBorder="1" applyAlignment="1">
      <alignment horizontal="left" vertical="center" wrapText="1"/>
    </xf>
    <xf numFmtId="9" fontId="12" fillId="0" borderId="34" xfId="0" applyNumberFormat="1" applyFont="1" applyBorder="1" applyAlignment="1">
      <alignment horizontal="left" vertical="center" wrapText="1"/>
    </xf>
    <xf numFmtId="3" fontId="12" fillId="0" borderId="10" xfId="0" applyNumberFormat="1" applyFont="1" applyBorder="1" applyAlignment="1">
      <alignment horizontal="center" vertical="center" wrapText="1"/>
    </xf>
    <xf numFmtId="0" fontId="59" fillId="0" borderId="10" xfId="0" applyFont="1" applyBorder="1" applyAlignment="1">
      <alignment horizontal="left" vertical="center" wrapText="1"/>
    </xf>
    <xf numFmtId="165" fontId="59" fillId="0" borderId="26" xfId="41" applyNumberFormat="1" applyFont="1" applyBorder="1" applyAlignment="1">
      <alignment horizontal="left" vertical="center" wrapText="1"/>
    </xf>
    <xf numFmtId="165" fontId="59" fillId="0" borderId="33" xfId="41" applyNumberFormat="1" applyFont="1" applyBorder="1" applyAlignment="1">
      <alignment horizontal="left" vertical="center" wrapText="1"/>
    </xf>
    <xf numFmtId="165" fontId="59" fillId="0" borderId="34" xfId="41" applyNumberFormat="1" applyFont="1" applyBorder="1" applyAlignment="1">
      <alignment horizontal="left" vertical="center" wrapText="1"/>
    </xf>
    <xf numFmtId="0" fontId="57" fillId="0" borderId="26" xfId="0" applyFont="1" applyBorder="1" applyAlignment="1">
      <alignment horizontal="left" vertical="center" wrapText="1"/>
    </xf>
    <xf numFmtId="0" fontId="57" fillId="0" borderId="33" xfId="0" applyFont="1" applyBorder="1" applyAlignment="1">
      <alignment horizontal="left" vertical="center" wrapText="1"/>
    </xf>
    <xf numFmtId="0" fontId="51" fillId="0" borderId="10" xfId="0" applyFont="1" applyBorder="1" applyAlignment="1">
      <alignment horizontal="center" vertical="center"/>
    </xf>
    <xf numFmtId="0" fontId="12" fillId="0" borderId="10" xfId="0" applyFont="1" applyBorder="1" applyAlignment="1">
      <alignment horizontal="center" vertical="center"/>
    </xf>
    <xf numFmtId="0" fontId="58" fillId="0" borderId="23" xfId="0" applyFont="1" applyBorder="1" applyAlignment="1">
      <alignment horizontal="left" vertical="center" wrapText="1"/>
    </xf>
    <xf numFmtId="0" fontId="59" fillId="0" borderId="0" xfId="0" applyFont="1" applyAlignment="1">
      <alignment horizontal="center" vertical="center" wrapText="1"/>
    </xf>
    <xf numFmtId="0" fontId="60" fillId="0" borderId="41" xfId="0" applyFont="1" applyBorder="1" applyAlignment="1">
      <alignment horizontal="center" vertical="center" wrapText="1"/>
    </xf>
    <xf numFmtId="0" fontId="60" fillId="0" borderId="21" xfId="0" applyFont="1" applyBorder="1" applyAlignment="1">
      <alignment horizontal="center"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121"/>
  <sheetViews>
    <sheetView zoomScalePageLayoutView="0" workbookViewId="0" topLeftCell="A83">
      <selection activeCell="K94" sqref="K94:K99"/>
    </sheetView>
  </sheetViews>
  <sheetFormatPr defaultColWidth="9.140625" defaultRowHeight="15"/>
  <cols>
    <col min="1" max="1" width="17.28125" style="6" customWidth="1"/>
    <col min="2" max="2" width="5.8515625" style="3" customWidth="1"/>
    <col min="3" max="3" width="8.7109375" style="3" customWidth="1"/>
    <col min="4" max="4" width="10.00390625" style="3" customWidth="1"/>
    <col min="5" max="5" width="9.57421875" style="3" customWidth="1"/>
    <col min="6" max="6" width="10.7109375" style="3" customWidth="1"/>
    <col min="7" max="7" width="9.140625" style="3" customWidth="1"/>
    <col min="8" max="8" width="9.8515625" style="5" customWidth="1"/>
    <col min="9" max="9" width="9.7109375" style="3" customWidth="1"/>
    <col min="10" max="10" width="9.00390625" style="3" customWidth="1"/>
    <col min="11" max="11" width="8.8515625" style="3" customWidth="1"/>
    <col min="12" max="14" width="9.00390625" style="3" customWidth="1"/>
    <col min="15" max="15" width="9.140625" style="3" hidden="1" customWidth="1"/>
    <col min="16" max="16384" width="9.140625" style="3" customWidth="1"/>
  </cols>
  <sheetData>
    <row r="1" spans="1:9" ht="16.5" customHeight="1" hidden="1">
      <c r="A1" s="167" t="s">
        <v>0</v>
      </c>
      <c r="B1" s="167"/>
      <c r="C1" s="167"/>
      <c r="D1" s="167"/>
      <c r="E1" s="167"/>
      <c r="F1" s="167"/>
      <c r="G1" s="167"/>
      <c r="H1" s="167"/>
      <c r="I1" s="167"/>
    </row>
    <row r="2" spans="1:9" ht="16.5" customHeight="1" hidden="1">
      <c r="A2" s="168" t="s">
        <v>1</v>
      </c>
      <c r="B2" s="168"/>
      <c r="C2" s="168"/>
      <c r="D2" s="168"/>
      <c r="E2" s="168"/>
      <c r="F2" s="168"/>
      <c r="G2" s="168"/>
      <c r="H2" s="168"/>
      <c r="I2" s="168"/>
    </row>
    <row r="3" spans="1:9" ht="16.5" customHeight="1" hidden="1">
      <c r="A3" s="168" t="s">
        <v>2</v>
      </c>
      <c r="B3" s="168"/>
      <c r="C3" s="168"/>
      <c r="D3" s="168"/>
      <c r="E3" s="168"/>
      <c r="F3" s="168"/>
      <c r="G3" s="168"/>
      <c r="H3" s="168"/>
      <c r="I3" s="168"/>
    </row>
    <row r="4" ht="16.5" customHeight="1" hidden="1"/>
    <row r="5" ht="16.5" customHeight="1">
      <c r="A5" s="6" t="s">
        <v>79</v>
      </c>
    </row>
    <row r="6" spans="1:14" ht="16.5" customHeight="1">
      <c r="A6" s="169" t="s">
        <v>78</v>
      </c>
      <c r="B6" s="169"/>
      <c r="C6" s="169"/>
      <c r="D6" s="169"/>
      <c r="E6" s="169"/>
      <c r="F6" s="169"/>
      <c r="G6" s="169"/>
      <c r="H6" s="169"/>
      <c r="I6" s="169"/>
      <c r="J6" s="169"/>
      <c r="K6" s="169"/>
      <c r="L6" s="169"/>
      <c r="M6" s="169"/>
      <c r="N6" s="169"/>
    </row>
    <row r="7" spans="1:14" ht="16.5" customHeight="1">
      <c r="A7" s="170" t="s">
        <v>77</v>
      </c>
      <c r="B7" s="170"/>
      <c r="C7" s="170"/>
      <c r="D7" s="170"/>
      <c r="E7" s="170"/>
      <c r="F7" s="170"/>
      <c r="G7" s="170"/>
      <c r="H7" s="170"/>
      <c r="I7" s="170"/>
      <c r="J7" s="70"/>
      <c r="K7" s="70"/>
      <c r="L7" s="70"/>
      <c r="M7" s="70"/>
      <c r="N7" s="70"/>
    </row>
    <row r="8" spans="1:14" ht="22.5" customHeight="1">
      <c r="A8" s="170" t="s">
        <v>45</v>
      </c>
      <c r="B8" s="170"/>
      <c r="C8" s="170"/>
      <c r="D8" s="170"/>
      <c r="E8" s="170"/>
      <c r="F8" s="170"/>
      <c r="G8" s="170"/>
      <c r="H8" s="170"/>
      <c r="I8" s="170"/>
      <c r="J8" s="170"/>
      <c r="K8" s="170"/>
      <c r="L8" s="170"/>
      <c r="M8" s="170"/>
      <c r="N8" s="170"/>
    </row>
    <row r="9" spans="1:14" ht="25.5">
      <c r="A9" s="4" t="s">
        <v>3</v>
      </c>
      <c r="B9" s="4" t="s">
        <v>4</v>
      </c>
      <c r="C9" s="4" t="s">
        <v>5</v>
      </c>
      <c r="D9" s="4" t="s">
        <v>6</v>
      </c>
      <c r="E9" s="4" t="s">
        <v>7</v>
      </c>
      <c r="F9" s="4" t="s">
        <v>8</v>
      </c>
      <c r="G9" s="4" t="s">
        <v>9</v>
      </c>
      <c r="H9" s="7" t="s">
        <v>10</v>
      </c>
      <c r="I9" s="4" t="s">
        <v>11</v>
      </c>
      <c r="J9" s="4" t="s">
        <v>25</v>
      </c>
      <c r="K9" s="4" t="s">
        <v>26</v>
      </c>
      <c r="L9" s="4" t="s">
        <v>27</v>
      </c>
      <c r="M9" s="4" t="s">
        <v>28</v>
      </c>
      <c r="N9" s="4" t="s">
        <v>29</v>
      </c>
    </row>
    <row r="10" spans="1:14" ht="51">
      <c r="A10" s="10" t="s">
        <v>30</v>
      </c>
      <c r="B10" s="11" t="s">
        <v>39</v>
      </c>
      <c r="C10" s="41"/>
      <c r="D10" s="41"/>
      <c r="E10" s="41"/>
      <c r="F10" s="41"/>
      <c r="G10" s="41"/>
      <c r="H10" s="42"/>
      <c r="I10" s="41"/>
      <c r="J10" s="52"/>
      <c r="K10" s="52"/>
      <c r="L10" s="52"/>
      <c r="M10" s="52"/>
      <c r="N10" s="52"/>
    </row>
    <row r="11" spans="1:14" ht="12.75">
      <c r="A11" s="28" t="s">
        <v>46</v>
      </c>
      <c r="B11" s="29"/>
      <c r="C11" s="53">
        <v>1.55</v>
      </c>
      <c r="D11" s="53">
        <v>1.85</v>
      </c>
      <c r="E11" s="53">
        <v>2.22</v>
      </c>
      <c r="F11" s="53">
        <v>2.65</v>
      </c>
      <c r="G11" s="53">
        <v>3.18</v>
      </c>
      <c r="H11" s="54">
        <v>3.8</v>
      </c>
      <c r="I11" s="43"/>
      <c r="J11" s="43"/>
      <c r="K11" s="43"/>
      <c r="L11" s="43"/>
      <c r="M11" s="43"/>
      <c r="N11" s="43"/>
    </row>
    <row r="12" spans="1:14" ht="13.5" customHeight="1">
      <c r="A12" s="28" t="s">
        <v>47</v>
      </c>
      <c r="B12" s="29"/>
      <c r="C12" s="55">
        <f aca="true" t="shared" si="0" ref="C12:H12">C11*1150000</f>
        <v>1782500</v>
      </c>
      <c r="D12" s="55">
        <f t="shared" si="0"/>
        <v>2127500</v>
      </c>
      <c r="E12" s="55">
        <f t="shared" si="0"/>
        <v>2553000</v>
      </c>
      <c r="F12" s="55">
        <f t="shared" si="0"/>
        <v>3047500</v>
      </c>
      <c r="G12" s="55">
        <f t="shared" si="0"/>
        <v>3657000</v>
      </c>
      <c r="H12" s="55">
        <f t="shared" si="0"/>
        <v>4370000</v>
      </c>
      <c r="I12" s="43"/>
      <c r="J12" s="43"/>
      <c r="K12" s="43"/>
      <c r="L12" s="43"/>
      <c r="M12" s="43"/>
      <c r="N12" s="43"/>
    </row>
    <row r="13" spans="1:14" ht="12.75">
      <c r="A13" s="12" t="s">
        <v>12</v>
      </c>
      <c r="B13" s="32"/>
      <c r="C13" s="47">
        <v>1.07</v>
      </c>
      <c r="D13" s="47">
        <v>1.2</v>
      </c>
      <c r="E13" s="47">
        <v>1.34</v>
      </c>
      <c r="F13" s="47">
        <v>1.5</v>
      </c>
      <c r="G13" s="47">
        <v>1.59</v>
      </c>
      <c r="H13" s="47">
        <v>1.69</v>
      </c>
      <c r="I13" s="47">
        <v>1.79</v>
      </c>
      <c r="J13" s="14"/>
      <c r="K13" s="14"/>
      <c r="L13" s="14"/>
      <c r="M13" s="14"/>
      <c r="N13" s="14"/>
    </row>
    <row r="14" spans="1:14" s="9" customFormat="1" ht="12">
      <c r="A14" s="15" t="s">
        <v>31</v>
      </c>
      <c r="B14" s="16"/>
      <c r="C14" s="19">
        <f aca="true" t="shared" si="1" ref="C14:I14">C13*3500000</f>
        <v>3745000</v>
      </c>
      <c r="D14" s="19">
        <f t="shared" si="1"/>
        <v>4200000</v>
      </c>
      <c r="E14" s="19">
        <f t="shared" si="1"/>
        <v>4690000</v>
      </c>
      <c r="F14" s="19">
        <f t="shared" si="1"/>
        <v>5250000</v>
      </c>
      <c r="G14" s="19">
        <f t="shared" si="1"/>
        <v>5565000</v>
      </c>
      <c r="H14" s="19">
        <f t="shared" si="1"/>
        <v>5915000</v>
      </c>
      <c r="I14" s="19">
        <f t="shared" si="1"/>
        <v>6265000</v>
      </c>
      <c r="J14" s="14"/>
      <c r="K14" s="14"/>
      <c r="L14" s="14"/>
      <c r="M14" s="14"/>
      <c r="N14" s="14"/>
    </row>
    <row r="15" spans="1:14" s="9" customFormat="1" ht="12.75">
      <c r="A15" s="17" t="s">
        <v>13</v>
      </c>
      <c r="B15" s="16"/>
      <c r="C15" s="19">
        <f>C14-C12</f>
        <v>1962500</v>
      </c>
      <c r="D15" s="19">
        <f aca="true" t="shared" si="2" ref="D15:I15">D14-D12</f>
        <v>2072500</v>
      </c>
      <c r="E15" s="19">
        <f t="shared" si="2"/>
        <v>2137000</v>
      </c>
      <c r="F15" s="19">
        <f t="shared" si="2"/>
        <v>2202500</v>
      </c>
      <c r="G15" s="19">
        <f t="shared" si="2"/>
        <v>1908000</v>
      </c>
      <c r="H15" s="19">
        <f t="shared" si="2"/>
        <v>1545000</v>
      </c>
      <c r="I15" s="19">
        <f t="shared" si="2"/>
        <v>6265000</v>
      </c>
      <c r="J15" s="14"/>
      <c r="K15" s="14"/>
      <c r="L15" s="14"/>
      <c r="M15" s="14"/>
      <c r="N15" s="14"/>
    </row>
    <row r="16" spans="1:14" s="9" customFormat="1" ht="12.75">
      <c r="A16" s="17" t="s">
        <v>32</v>
      </c>
      <c r="B16" s="16"/>
      <c r="C16" s="49">
        <f aca="true" t="shared" si="3" ref="C16:H16">C14/C12</f>
        <v>2.100981767180926</v>
      </c>
      <c r="D16" s="49">
        <f t="shared" si="3"/>
        <v>1.9741480611045827</v>
      </c>
      <c r="E16" s="49">
        <f t="shared" si="3"/>
        <v>1.837054445750098</v>
      </c>
      <c r="F16" s="49">
        <f t="shared" si="3"/>
        <v>1.7227235438884332</v>
      </c>
      <c r="G16" s="49">
        <f t="shared" si="3"/>
        <v>1.5217391304347827</v>
      </c>
      <c r="H16" s="49">
        <f t="shared" si="3"/>
        <v>1.3535469107551488</v>
      </c>
      <c r="I16" s="49"/>
      <c r="J16" s="14"/>
      <c r="K16" s="14"/>
      <c r="L16" s="14"/>
      <c r="M16" s="14"/>
      <c r="N16" s="14"/>
    </row>
    <row r="17" spans="1:14" ht="25.5">
      <c r="A17" s="18" t="s">
        <v>33</v>
      </c>
      <c r="B17" s="13" t="s">
        <v>40</v>
      </c>
      <c r="C17" s="14"/>
      <c r="D17" s="14"/>
      <c r="E17" s="14"/>
      <c r="F17" s="14"/>
      <c r="G17" s="14"/>
      <c r="H17" s="19"/>
      <c r="I17" s="14"/>
      <c r="J17" s="14"/>
      <c r="K17" s="14"/>
      <c r="L17" s="14"/>
      <c r="M17" s="14"/>
      <c r="N17" s="14"/>
    </row>
    <row r="18" spans="1:14" ht="12.75">
      <c r="A18" s="28" t="s">
        <v>46</v>
      </c>
      <c r="B18" s="13"/>
      <c r="C18" s="37">
        <v>1.67</v>
      </c>
      <c r="D18" s="37">
        <v>2.01</v>
      </c>
      <c r="E18" s="37">
        <v>2.42</v>
      </c>
      <c r="F18" s="37">
        <v>2.9</v>
      </c>
      <c r="G18" s="37">
        <v>3.49</v>
      </c>
      <c r="H18" s="46">
        <v>4.2</v>
      </c>
      <c r="I18" s="14"/>
      <c r="J18" s="14"/>
      <c r="K18" s="14"/>
      <c r="L18" s="14"/>
      <c r="M18" s="14"/>
      <c r="N18" s="14"/>
    </row>
    <row r="19" spans="1:14" ht="15" customHeight="1">
      <c r="A19" s="28" t="s">
        <v>47</v>
      </c>
      <c r="B19" s="13"/>
      <c r="C19" s="19">
        <f aca="true" t="shared" si="4" ref="C19:H19">1150000*C18</f>
        <v>1920500</v>
      </c>
      <c r="D19" s="19">
        <f t="shared" si="4"/>
        <v>2311499.9999999995</v>
      </c>
      <c r="E19" s="19">
        <f t="shared" si="4"/>
        <v>2783000</v>
      </c>
      <c r="F19" s="19">
        <f t="shared" si="4"/>
        <v>3335000</v>
      </c>
      <c r="G19" s="19">
        <f t="shared" si="4"/>
        <v>4013500.0000000005</v>
      </c>
      <c r="H19" s="19">
        <f t="shared" si="4"/>
        <v>4830000</v>
      </c>
      <c r="I19" s="14"/>
      <c r="J19" s="14"/>
      <c r="K19" s="14"/>
      <c r="L19" s="14"/>
      <c r="M19" s="14"/>
      <c r="N19" s="14"/>
    </row>
    <row r="20" spans="1:14" ht="12.75">
      <c r="A20" s="12" t="s">
        <v>12</v>
      </c>
      <c r="B20" s="32"/>
      <c r="C20" s="47">
        <v>1.14</v>
      </c>
      <c r="D20" s="47">
        <v>1.25</v>
      </c>
      <c r="E20" s="47">
        <v>1.38</v>
      </c>
      <c r="F20" s="47">
        <v>1.52</v>
      </c>
      <c r="G20" s="47">
        <v>1.61</v>
      </c>
      <c r="H20" s="47">
        <v>1.71</v>
      </c>
      <c r="I20" s="47">
        <v>1.81</v>
      </c>
      <c r="J20" s="14"/>
      <c r="K20" s="14"/>
      <c r="L20" s="14"/>
      <c r="M20" s="14"/>
      <c r="N20" s="14"/>
    </row>
    <row r="21" spans="1:14" s="8" customFormat="1" ht="12">
      <c r="A21" s="15" t="s">
        <v>31</v>
      </c>
      <c r="B21" s="14"/>
      <c r="C21" s="19">
        <f>C20*3500000</f>
        <v>3989999.9999999995</v>
      </c>
      <c r="D21" s="19">
        <f aca="true" t="shared" si="5" ref="D21:I21">D20*3500000</f>
        <v>4375000</v>
      </c>
      <c r="E21" s="19">
        <f t="shared" si="5"/>
        <v>4830000</v>
      </c>
      <c r="F21" s="19">
        <f t="shared" si="5"/>
        <v>5320000</v>
      </c>
      <c r="G21" s="19">
        <f t="shared" si="5"/>
        <v>5635000</v>
      </c>
      <c r="H21" s="19">
        <f t="shared" si="5"/>
        <v>5985000</v>
      </c>
      <c r="I21" s="19">
        <f t="shared" si="5"/>
        <v>6335000</v>
      </c>
      <c r="J21" s="14"/>
      <c r="K21" s="14"/>
      <c r="L21" s="14"/>
      <c r="M21" s="14"/>
      <c r="N21" s="14"/>
    </row>
    <row r="22" spans="1:14" ht="12.75">
      <c r="A22" s="17" t="s">
        <v>13</v>
      </c>
      <c r="B22" s="13"/>
      <c r="C22" s="35">
        <f>C21-C19</f>
        <v>2069499.9999999995</v>
      </c>
      <c r="D22" s="35">
        <f aca="true" t="shared" si="6" ref="D22:I22">D21-D19</f>
        <v>2063500.0000000005</v>
      </c>
      <c r="E22" s="35">
        <f t="shared" si="6"/>
        <v>2047000</v>
      </c>
      <c r="F22" s="35">
        <f t="shared" si="6"/>
        <v>1985000</v>
      </c>
      <c r="G22" s="35">
        <f t="shared" si="6"/>
        <v>1621499.9999999995</v>
      </c>
      <c r="H22" s="35">
        <f t="shared" si="6"/>
        <v>1155000</v>
      </c>
      <c r="I22" s="35">
        <f t="shared" si="6"/>
        <v>6335000</v>
      </c>
      <c r="J22" s="14"/>
      <c r="K22" s="14"/>
      <c r="L22" s="14"/>
      <c r="M22" s="14"/>
      <c r="N22" s="14"/>
    </row>
    <row r="23" spans="1:14" ht="12.75">
      <c r="A23" s="17" t="s">
        <v>32</v>
      </c>
      <c r="B23" s="13"/>
      <c r="C23" s="37">
        <f aca="true" t="shared" si="7" ref="C23:H23">C21/C19</f>
        <v>2.0775839625097627</v>
      </c>
      <c r="D23" s="37">
        <f t="shared" si="7"/>
        <v>1.8927103612372922</v>
      </c>
      <c r="E23" s="37">
        <f t="shared" si="7"/>
        <v>1.7355371900826446</v>
      </c>
      <c r="F23" s="37">
        <f t="shared" si="7"/>
        <v>1.5952023988005997</v>
      </c>
      <c r="G23" s="37">
        <f t="shared" si="7"/>
        <v>1.4040114613180514</v>
      </c>
      <c r="H23" s="37">
        <f t="shared" si="7"/>
        <v>1.2391304347826086</v>
      </c>
      <c r="I23" s="38"/>
      <c r="J23" s="14"/>
      <c r="K23" s="14"/>
      <c r="L23" s="14"/>
      <c r="M23" s="14"/>
      <c r="N23" s="14"/>
    </row>
    <row r="24" spans="1:14" ht="38.25">
      <c r="A24" s="20" t="s">
        <v>34</v>
      </c>
      <c r="B24" s="13" t="s">
        <v>41</v>
      </c>
      <c r="C24" s="14"/>
      <c r="D24" s="14"/>
      <c r="E24" s="14"/>
      <c r="F24" s="14"/>
      <c r="G24" s="14"/>
      <c r="H24" s="19"/>
      <c r="I24" s="14"/>
      <c r="J24" s="14"/>
      <c r="K24" s="14"/>
      <c r="L24" s="14"/>
      <c r="M24" s="14"/>
      <c r="N24" s="14"/>
    </row>
    <row r="25" spans="1:14" ht="12.75">
      <c r="A25" s="28" t="s">
        <v>46</v>
      </c>
      <c r="B25" s="13"/>
      <c r="C25" s="31">
        <v>1.67</v>
      </c>
      <c r="D25" s="31">
        <v>1.96</v>
      </c>
      <c r="E25" s="31">
        <v>2.31</v>
      </c>
      <c r="F25" s="31">
        <v>2.71</v>
      </c>
      <c r="G25" s="31">
        <v>3.19</v>
      </c>
      <c r="H25" s="31">
        <v>3.74</v>
      </c>
      <c r="I25" s="31">
        <v>4.4</v>
      </c>
      <c r="J25" s="14"/>
      <c r="K25" s="14"/>
      <c r="L25" s="14"/>
      <c r="M25" s="14"/>
      <c r="N25" s="14"/>
    </row>
    <row r="26" spans="1:14" ht="13.5" customHeight="1">
      <c r="A26" s="28" t="s">
        <v>47</v>
      </c>
      <c r="B26" s="13"/>
      <c r="C26" s="19">
        <f>C25*1150000</f>
        <v>1920500</v>
      </c>
      <c r="D26" s="19">
        <f aca="true" t="shared" si="8" ref="D26:I26">D25*1150000</f>
        <v>2254000</v>
      </c>
      <c r="E26" s="19">
        <f t="shared" si="8"/>
        <v>2656500</v>
      </c>
      <c r="F26" s="19">
        <f t="shared" si="8"/>
        <v>3116500</v>
      </c>
      <c r="G26" s="19">
        <f t="shared" si="8"/>
        <v>3668500</v>
      </c>
      <c r="H26" s="19">
        <f t="shared" si="8"/>
        <v>4301000</v>
      </c>
      <c r="I26" s="19">
        <f t="shared" si="8"/>
        <v>5060000</v>
      </c>
      <c r="J26" s="14"/>
      <c r="K26" s="14"/>
      <c r="L26" s="14"/>
      <c r="M26" s="14"/>
      <c r="N26" s="14"/>
    </row>
    <row r="27" spans="1:14" ht="12.75">
      <c r="A27" s="12" t="s">
        <v>12</v>
      </c>
      <c r="B27" s="32"/>
      <c r="C27" s="47">
        <v>1.15</v>
      </c>
      <c r="D27" s="47">
        <v>1.26</v>
      </c>
      <c r="E27" s="47">
        <v>1.39</v>
      </c>
      <c r="F27" s="47">
        <v>1.54</v>
      </c>
      <c r="G27" s="47">
        <v>1.63</v>
      </c>
      <c r="H27" s="47">
        <v>1.73</v>
      </c>
      <c r="I27" s="47">
        <v>1.83</v>
      </c>
      <c r="J27" s="14"/>
      <c r="K27" s="14"/>
      <c r="L27" s="14"/>
      <c r="M27" s="14"/>
      <c r="N27" s="14"/>
    </row>
    <row r="28" spans="1:14" s="8" customFormat="1" ht="12">
      <c r="A28" s="15" t="s">
        <v>31</v>
      </c>
      <c r="B28" s="14"/>
      <c r="C28" s="19">
        <f>C27*3500000</f>
        <v>4024999.9999999995</v>
      </c>
      <c r="D28" s="19">
        <f aca="true" t="shared" si="9" ref="D28:I28">D27*3500000</f>
        <v>4410000</v>
      </c>
      <c r="E28" s="19">
        <f t="shared" si="9"/>
        <v>4865000</v>
      </c>
      <c r="F28" s="19">
        <f t="shared" si="9"/>
        <v>5390000</v>
      </c>
      <c r="G28" s="19">
        <f t="shared" si="9"/>
        <v>5705000</v>
      </c>
      <c r="H28" s="19">
        <f t="shared" si="9"/>
        <v>6055000</v>
      </c>
      <c r="I28" s="19">
        <f t="shared" si="9"/>
        <v>6405000</v>
      </c>
      <c r="J28" s="14"/>
      <c r="K28" s="14"/>
      <c r="L28" s="14"/>
      <c r="M28" s="14"/>
      <c r="N28" s="14"/>
    </row>
    <row r="29" spans="1:14" ht="12.75">
      <c r="A29" s="17" t="s">
        <v>13</v>
      </c>
      <c r="B29" s="13"/>
      <c r="C29" s="35">
        <f>C28-C26</f>
        <v>2104499.9999999995</v>
      </c>
      <c r="D29" s="35">
        <f aca="true" t="shared" si="10" ref="D29:I29">D28-D26</f>
        <v>2156000</v>
      </c>
      <c r="E29" s="35">
        <f t="shared" si="10"/>
        <v>2208500</v>
      </c>
      <c r="F29" s="35">
        <f t="shared" si="10"/>
        <v>2273500</v>
      </c>
      <c r="G29" s="35">
        <f t="shared" si="10"/>
        <v>2036500</v>
      </c>
      <c r="H29" s="35">
        <f t="shared" si="10"/>
        <v>1754000</v>
      </c>
      <c r="I29" s="35">
        <f t="shared" si="10"/>
        <v>1345000</v>
      </c>
      <c r="J29" s="14"/>
      <c r="K29" s="14"/>
      <c r="L29" s="14"/>
      <c r="M29" s="14"/>
      <c r="N29" s="14"/>
    </row>
    <row r="30" spans="1:14" ht="12.75">
      <c r="A30" s="21" t="s">
        <v>32</v>
      </c>
      <c r="B30" s="22"/>
      <c r="C30" s="36">
        <f>C28/C26</f>
        <v>2.095808383233533</v>
      </c>
      <c r="D30" s="36">
        <f aca="true" t="shared" si="11" ref="D30:I30">D28/D26</f>
        <v>1.9565217391304348</v>
      </c>
      <c r="E30" s="36">
        <f t="shared" si="11"/>
        <v>1.831357048748353</v>
      </c>
      <c r="F30" s="36">
        <f t="shared" si="11"/>
        <v>1.7295042515642547</v>
      </c>
      <c r="G30" s="36">
        <f t="shared" si="11"/>
        <v>1.5551315251465176</v>
      </c>
      <c r="H30" s="36">
        <f t="shared" si="11"/>
        <v>1.4078121367123924</v>
      </c>
      <c r="I30" s="36">
        <f t="shared" si="11"/>
        <v>1.2658102766798418</v>
      </c>
      <c r="J30" s="39"/>
      <c r="K30" s="39"/>
      <c r="L30" s="39"/>
      <c r="M30" s="39"/>
      <c r="N30" s="39"/>
    </row>
    <row r="31" spans="1:14" ht="32.25" customHeight="1">
      <c r="A31" s="170" t="s">
        <v>44</v>
      </c>
      <c r="B31" s="170"/>
      <c r="C31" s="170"/>
      <c r="D31" s="170"/>
      <c r="E31" s="170"/>
      <c r="F31" s="170"/>
      <c r="G31" s="170"/>
      <c r="H31" s="170"/>
      <c r="I31" s="170"/>
      <c r="J31" s="170"/>
      <c r="K31" s="170"/>
      <c r="L31" s="170"/>
      <c r="M31" s="170"/>
      <c r="N31" s="170"/>
    </row>
    <row r="32" spans="1:14" ht="25.5">
      <c r="A32" s="23" t="s">
        <v>3</v>
      </c>
      <c r="B32" s="23" t="s">
        <v>4</v>
      </c>
      <c r="C32" s="23" t="s">
        <v>5</v>
      </c>
      <c r="D32" s="23" t="s">
        <v>6</v>
      </c>
      <c r="E32" s="23" t="s">
        <v>7</v>
      </c>
      <c r="F32" s="23" t="s">
        <v>8</v>
      </c>
      <c r="G32" s="23" t="s">
        <v>9</v>
      </c>
      <c r="H32" s="24" t="s">
        <v>10</v>
      </c>
      <c r="I32" s="23" t="s">
        <v>11</v>
      </c>
      <c r="J32" s="23" t="s">
        <v>25</v>
      </c>
      <c r="K32" s="23" t="s">
        <v>26</v>
      </c>
      <c r="L32" s="23" t="s">
        <v>27</v>
      </c>
      <c r="M32" s="23" t="s">
        <v>28</v>
      </c>
      <c r="N32" s="23" t="s">
        <v>29</v>
      </c>
    </row>
    <row r="33" spans="1:14" ht="25.5">
      <c r="A33" s="20" t="s">
        <v>35</v>
      </c>
      <c r="B33" s="14" t="s">
        <v>22</v>
      </c>
      <c r="C33" s="14"/>
      <c r="D33" s="14"/>
      <c r="E33" s="14"/>
      <c r="F33" s="14"/>
      <c r="G33" s="14"/>
      <c r="H33" s="19"/>
      <c r="I33" s="14"/>
      <c r="J33" s="14"/>
      <c r="K33" s="14"/>
      <c r="L33" s="14"/>
      <c r="M33" s="14"/>
      <c r="N33" s="14"/>
    </row>
    <row r="34" spans="1:14" ht="12.75">
      <c r="A34" s="28" t="s">
        <v>46</v>
      </c>
      <c r="B34" s="14"/>
      <c r="C34" s="14">
        <v>1.8</v>
      </c>
      <c r="D34" s="14">
        <v>2.28</v>
      </c>
      <c r="E34" s="14">
        <v>2.86</v>
      </c>
      <c r="F34" s="14">
        <v>3.38</v>
      </c>
      <c r="G34" s="14">
        <v>3.98</v>
      </c>
      <c r="H34" s="19"/>
      <c r="I34" s="14"/>
      <c r="J34" s="14"/>
      <c r="K34" s="14"/>
      <c r="L34" s="14"/>
      <c r="M34" s="14"/>
      <c r="N34" s="14"/>
    </row>
    <row r="35" spans="1:14" ht="15.75" customHeight="1">
      <c r="A35" s="28" t="s">
        <v>47</v>
      </c>
      <c r="B35" s="14"/>
      <c r="C35" s="19">
        <f>C34*1150000</f>
        <v>2070000</v>
      </c>
      <c r="D35" s="19">
        <f>D34*1150000</f>
        <v>2622000</v>
      </c>
      <c r="E35" s="19">
        <f>E34*1150000</f>
        <v>3289000</v>
      </c>
      <c r="F35" s="19">
        <f>F34*1150000</f>
        <v>3887000</v>
      </c>
      <c r="G35" s="19">
        <f>G34*1150000</f>
        <v>4577000</v>
      </c>
      <c r="H35" s="19"/>
      <c r="I35" s="14"/>
      <c r="J35" s="14"/>
      <c r="K35" s="14"/>
      <c r="L35" s="14"/>
      <c r="M35" s="14"/>
      <c r="N35" s="14"/>
    </row>
    <row r="36" spans="1:14" ht="12.75">
      <c r="A36" s="12" t="s">
        <v>12</v>
      </c>
      <c r="B36" s="33"/>
      <c r="C36" s="47">
        <v>1.14</v>
      </c>
      <c r="D36" s="47">
        <v>1.2</v>
      </c>
      <c r="E36" s="47">
        <v>1.27</v>
      </c>
      <c r="F36" s="47">
        <v>1.36</v>
      </c>
      <c r="G36" s="47">
        <v>1.47</v>
      </c>
      <c r="H36" s="31"/>
      <c r="I36" s="31"/>
      <c r="J36" s="14"/>
      <c r="K36" s="14"/>
      <c r="L36" s="14"/>
      <c r="M36" s="14"/>
      <c r="N36" s="14"/>
    </row>
    <row r="37" spans="1:14" s="9" customFormat="1" ht="12">
      <c r="A37" s="15" t="s">
        <v>31</v>
      </c>
      <c r="B37" s="14"/>
      <c r="C37" s="19">
        <f>C36*3500000</f>
        <v>3989999.9999999995</v>
      </c>
      <c r="D37" s="19">
        <f>D36*3500000</f>
        <v>4200000</v>
      </c>
      <c r="E37" s="19">
        <f>E36*3500000</f>
        <v>4445000</v>
      </c>
      <c r="F37" s="19">
        <f>F36*3500000</f>
        <v>4760000</v>
      </c>
      <c r="G37" s="19">
        <f>G36*3500000</f>
        <v>5145000</v>
      </c>
      <c r="H37" s="19"/>
      <c r="I37" s="19"/>
      <c r="J37" s="14"/>
      <c r="K37" s="14"/>
      <c r="L37" s="14"/>
      <c r="M37" s="14"/>
      <c r="N37" s="14"/>
    </row>
    <row r="38" spans="1:14" ht="12.75">
      <c r="A38" s="17" t="s">
        <v>13</v>
      </c>
      <c r="B38" s="14"/>
      <c r="C38" s="35">
        <f>C37-C35</f>
        <v>1919999.9999999995</v>
      </c>
      <c r="D38" s="35">
        <f>D37-D35</f>
        <v>1578000</v>
      </c>
      <c r="E38" s="35">
        <f>E37-E35</f>
        <v>1156000</v>
      </c>
      <c r="F38" s="35">
        <f>F37-F35</f>
        <v>873000</v>
      </c>
      <c r="G38" s="35">
        <f>G37-G35</f>
        <v>568000</v>
      </c>
      <c r="H38" s="19"/>
      <c r="I38" s="19"/>
      <c r="J38" s="14"/>
      <c r="K38" s="14"/>
      <c r="L38" s="14"/>
      <c r="M38" s="14"/>
      <c r="N38" s="14"/>
    </row>
    <row r="39" spans="1:14" ht="12.75">
      <c r="A39" s="17" t="s">
        <v>32</v>
      </c>
      <c r="B39" s="14"/>
      <c r="C39" s="37">
        <f>C37/C35</f>
        <v>1.9275362318840576</v>
      </c>
      <c r="D39" s="37">
        <f>D37/D35</f>
        <v>1.6018306636155606</v>
      </c>
      <c r="E39" s="37">
        <f>E37/E35</f>
        <v>1.3514746123441777</v>
      </c>
      <c r="F39" s="37">
        <f>F37/F35</f>
        <v>1.2245948031901208</v>
      </c>
      <c r="G39" s="37">
        <f>G37/G35</f>
        <v>1.1240987546427792</v>
      </c>
      <c r="H39" s="49"/>
      <c r="I39" s="38"/>
      <c r="J39" s="14"/>
      <c r="K39" s="14"/>
      <c r="L39" s="14"/>
      <c r="M39" s="14"/>
      <c r="N39" s="14"/>
    </row>
    <row r="40" spans="1:14" ht="12.75">
      <c r="A40" s="18" t="s">
        <v>84</v>
      </c>
      <c r="B40" s="14" t="s">
        <v>23</v>
      </c>
      <c r="C40" s="14"/>
      <c r="D40" s="14"/>
      <c r="E40" s="14"/>
      <c r="F40" s="14"/>
      <c r="G40" s="14"/>
      <c r="H40" s="19"/>
      <c r="I40" s="14"/>
      <c r="J40" s="14"/>
      <c r="K40" s="14"/>
      <c r="L40" s="14"/>
      <c r="M40" s="14"/>
      <c r="N40" s="14"/>
    </row>
    <row r="41" spans="1:14" ht="12.75">
      <c r="A41" s="28" t="s">
        <v>46</v>
      </c>
      <c r="B41" s="14"/>
      <c r="C41" s="37">
        <v>1.75</v>
      </c>
      <c r="D41" s="37">
        <v>2.21</v>
      </c>
      <c r="E41" s="37">
        <v>2.78</v>
      </c>
      <c r="F41" s="37">
        <v>3.3</v>
      </c>
      <c r="G41" s="37">
        <v>3.85</v>
      </c>
      <c r="H41" s="19"/>
      <c r="I41" s="14"/>
      <c r="J41" s="14"/>
      <c r="K41" s="14"/>
      <c r="L41" s="14"/>
      <c r="M41" s="14"/>
      <c r="N41" s="14"/>
    </row>
    <row r="42" spans="1:14" ht="15" customHeight="1">
      <c r="A42" s="28" t="s">
        <v>47</v>
      </c>
      <c r="B42" s="14"/>
      <c r="C42" s="19">
        <f>C41*1150000</f>
        <v>2012500</v>
      </c>
      <c r="D42" s="19">
        <f>D41*1150000</f>
        <v>2541500</v>
      </c>
      <c r="E42" s="19">
        <f>E41*1150000</f>
        <v>3197000</v>
      </c>
      <c r="F42" s="19">
        <f>F41*1150000</f>
        <v>3795000</v>
      </c>
      <c r="G42" s="19">
        <f>G41*1150000</f>
        <v>4427500</v>
      </c>
      <c r="H42" s="19"/>
      <c r="I42" s="14"/>
      <c r="J42" s="14"/>
      <c r="K42" s="14"/>
      <c r="L42" s="14"/>
      <c r="M42" s="14"/>
      <c r="N42" s="14"/>
    </row>
    <row r="43" spans="1:14" s="34" customFormat="1" ht="12.75">
      <c r="A43" s="12" t="s">
        <v>12</v>
      </c>
      <c r="B43" s="33"/>
      <c r="C43" s="47">
        <v>1.14</v>
      </c>
      <c r="D43" s="47">
        <v>1.2</v>
      </c>
      <c r="E43" s="47">
        <v>1.28</v>
      </c>
      <c r="F43" s="47">
        <v>1.37</v>
      </c>
      <c r="G43" s="47">
        <v>1.49</v>
      </c>
      <c r="H43" s="50"/>
      <c r="I43" s="33"/>
      <c r="J43" s="33"/>
      <c r="K43" s="33"/>
      <c r="L43" s="33"/>
      <c r="M43" s="33"/>
      <c r="N43" s="33"/>
    </row>
    <row r="44" spans="1:14" s="8" customFormat="1" ht="12">
      <c r="A44" s="15" t="s">
        <v>31</v>
      </c>
      <c r="B44" s="14"/>
      <c r="C44" s="19">
        <f>C43*3500000</f>
        <v>3989999.9999999995</v>
      </c>
      <c r="D44" s="19">
        <f>D43*3500000</f>
        <v>4200000</v>
      </c>
      <c r="E44" s="19">
        <f>E43*3500000</f>
        <v>4480000</v>
      </c>
      <c r="F44" s="19">
        <f>F43*3500000</f>
        <v>4795000</v>
      </c>
      <c r="G44" s="19">
        <f>G43*3500000</f>
        <v>5215000</v>
      </c>
      <c r="H44" s="19"/>
      <c r="I44" s="14"/>
      <c r="J44" s="14"/>
      <c r="K44" s="14"/>
      <c r="L44" s="14"/>
      <c r="M44" s="14"/>
      <c r="N44" s="14"/>
    </row>
    <row r="45" spans="1:14" ht="12.75">
      <c r="A45" s="17" t="s">
        <v>13</v>
      </c>
      <c r="B45" s="14"/>
      <c r="C45" s="35">
        <f>C44-C42</f>
        <v>1977499.9999999995</v>
      </c>
      <c r="D45" s="35">
        <f>D44-D42</f>
        <v>1658500</v>
      </c>
      <c r="E45" s="35">
        <f>E44-E42</f>
        <v>1283000</v>
      </c>
      <c r="F45" s="35">
        <f>F44-F42</f>
        <v>1000000</v>
      </c>
      <c r="G45" s="35">
        <f>G44-G42</f>
        <v>787500</v>
      </c>
      <c r="H45" s="19"/>
      <c r="I45" s="14"/>
      <c r="J45" s="14"/>
      <c r="K45" s="14"/>
      <c r="L45" s="14"/>
      <c r="M45" s="14"/>
      <c r="N45" s="14"/>
    </row>
    <row r="46" spans="1:14" ht="12.75">
      <c r="A46" s="17" t="s">
        <v>32</v>
      </c>
      <c r="B46" s="14"/>
      <c r="C46" s="37">
        <f>C44/C42</f>
        <v>1.9826086956521738</v>
      </c>
      <c r="D46" s="37">
        <f>D44/D42</f>
        <v>1.6525673814676372</v>
      </c>
      <c r="E46" s="37">
        <f>E44/E42</f>
        <v>1.401313731623397</v>
      </c>
      <c r="F46" s="37">
        <f>F44/F42</f>
        <v>1.2635046113306982</v>
      </c>
      <c r="G46" s="37">
        <f>G44/G42</f>
        <v>1.1778656126482214</v>
      </c>
      <c r="H46" s="19"/>
      <c r="I46" s="14"/>
      <c r="J46" s="14"/>
      <c r="K46" s="14"/>
      <c r="L46" s="14"/>
      <c r="M46" s="14"/>
      <c r="N46" s="14"/>
    </row>
    <row r="47" spans="1:14" ht="12.75">
      <c r="A47" s="20" t="s">
        <v>36</v>
      </c>
      <c r="B47" s="14" t="s">
        <v>24</v>
      </c>
      <c r="C47" s="14"/>
      <c r="D47" s="14"/>
      <c r="E47" s="14"/>
      <c r="F47" s="14"/>
      <c r="G47" s="14"/>
      <c r="H47" s="19"/>
      <c r="I47" s="14"/>
      <c r="J47" s="14"/>
      <c r="K47" s="14"/>
      <c r="L47" s="14"/>
      <c r="M47" s="14"/>
      <c r="N47" s="14"/>
    </row>
    <row r="48" spans="1:14" ht="12.75">
      <c r="A48" s="28" t="s">
        <v>46</v>
      </c>
      <c r="B48" s="14"/>
      <c r="C48" s="14">
        <v>2.2</v>
      </c>
      <c r="D48" s="14">
        <v>2.85</v>
      </c>
      <c r="E48" s="14">
        <v>3.56</v>
      </c>
      <c r="F48" s="14">
        <v>4.35</v>
      </c>
      <c r="G48" s="14"/>
      <c r="H48" s="19"/>
      <c r="I48" s="14"/>
      <c r="J48" s="14"/>
      <c r="K48" s="14"/>
      <c r="L48" s="14"/>
      <c r="M48" s="14"/>
      <c r="N48" s="14"/>
    </row>
    <row r="49" spans="1:14" ht="15" customHeight="1">
      <c r="A49" s="28" t="s">
        <v>47</v>
      </c>
      <c r="B49" s="14"/>
      <c r="C49" s="19">
        <f>C48*1150000</f>
        <v>2530000</v>
      </c>
      <c r="D49" s="19">
        <f>D48*1150000</f>
        <v>3277500</v>
      </c>
      <c r="E49" s="19">
        <f>E48*1150000</f>
        <v>4094000</v>
      </c>
      <c r="F49" s="19">
        <f>F48*1150000</f>
        <v>5002500</v>
      </c>
      <c r="G49" s="14"/>
      <c r="H49" s="19"/>
      <c r="I49" s="14"/>
      <c r="J49" s="14"/>
      <c r="K49" s="14"/>
      <c r="L49" s="14"/>
      <c r="M49" s="14"/>
      <c r="N49" s="14"/>
    </row>
    <row r="50" spans="1:14" s="34" customFormat="1" ht="12.75">
      <c r="A50" s="12" t="s">
        <v>12</v>
      </c>
      <c r="B50" s="33"/>
      <c r="C50" s="47">
        <v>1.16</v>
      </c>
      <c r="D50" s="47">
        <v>1.24</v>
      </c>
      <c r="E50" s="47">
        <v>1.34</v>
      </c>
      <c r="F50" s="47">
        <v>1.45</v>
      </c>
      <c r="G50" s="33"/>
      <c r="H50" s="50"/>
      <c r="I50" s="33"/>
      <c r="J50" s="33"/>
      <c r="K50" s="33"/>
      <c r="L50" s="33"/>
      <c r="M50" s="33"/>
      <c r="N50" s="33"/>
    </row>
    <row r="51" spans="1:14" s="8" customFormat="1" ht="24">
      <c r="A51" s="25" t="s">
        <v>48</v>
      </c>
      <c r="B51" s="14"/>
      <c r="C51" s="19">
        <f>C50*3500000</f>
        <v>4059999.9999999995</v>
      </c>
      <c r="D51" s="19">
        <f>D50*3500000</f>
        <v>4340000</v>
      </c>
      <c r="E51" s="19">
        <f>E50*3500000</f>
        <v>4690000</v>
      </c>
      <c r="F51" s="19">
        <f>F50*3500000</f>
        <v>5075000</v>
      </c>
      <c r="G51" s="14"/>
      <c r="H51" s="19"/>
      <c r="I51" s="14"/>
      <c r="J51" s="14"/>
      <c r="K51" s="14"/>
      <c r="L51" s="14"/>
      <c r="M51" s="14"/>
      <c r="N51" s="14"/>
    </row>
    <row r="52" spans="1:14" ht="12.75">
      <c r="A52" s="17" t="s">
        <v>13</v>
      </c>
      <c r="B52" s="14"/>
      <c r="C52" s="35">
        <f>C51-C49</f>
        <v>1529999.9999999995</v>
      </c>
      <c r="D52" s="35">
        <f>D51-D49</f>
        <v>1062500</v>
      </c>
      <c r="E52" s="35">
        <f>E51-E49</f>
        <v>596000</v>
      </c>
      <c r="F52" s="35">
        <f>F51-F49</f>
        <v>72500</v>
      </c>
      <c r="G52" s="14"/>
      <c r="H52" s="19"/>
      <c r="I52" s="14"/>
      <c r="J52" s="14"/>
      <c r="K52" s="14"/>
      <c r="L52" s="14"/>
      <c r="M52" s="14"/>
      <c r="N52" s="14"/>
    </row>
    <row r="53" spans="1:14" ht="12.75">
      <c r="A53" s="17"/>
      <c r="B53" s="14"/>
      <c r="C53" s="37">
        <f>C51/C49</f>
        <v>1.6047430830039524</v>
      </c>
      <c r="D53" s="37">
        <f>D51/D49</f>
        <v>1.32418001525553</v>
      </c>
      <c r="E53" s="37">
        <f>E51/E49</f>
        <v>1.1455788959452857</v>
      </c>
      <c r="F53" s="37">
        <f>F51/F49</f>
        <v>1.0144927536231885</v>
      </c>
      <c r="G53" s="14"/>
      <c r="H53" s="19"/>
      <c r="I53" s="14"/>
      <c r="J53" s="14"/>
      <c r="K53" s="14"/>
      <c r="L53" s="14"/>
      <c r="M53" s="14"/>
      <c r="N53" s="14"/>
    </row>
    <row r="54" spans="1:14" ht="38.25">
      <c r="A54" s="20" t="s">
        <v>37</v>
      </c>
      <c r="B54" s="14" t="s">
        <v>42</v>
      </c>
      <c r="C54" s="14"/>
      <c r="D54" s="14"/>
      <c r="E54" s="14"/>
      <c r="F54" s="14"/>
      <c r="G54" s="14"/>
      <c r="H54" s="19"/>
      <c r="I54" s="14"/>
      <c r="J54" s="14"/>
      <c r="K54" s="14"/>
      <c r="L54" s="14"/>
      <c r="M54" s="14"/>
      <c r="N54" s="14"/>
    </row>
    <row r="55" spans="1:14" ht="12.75">
      <c r="A55" s="28" t="s">
        <v>46</v>
      </c>
      <c r="B55" s="14"/>
      <c r="C55" s="14">
        <v>2.18</v>
      </c>
      <c r="D55" s="14">
        <v>2.57</v>
      </c>
      <c r="E55" s="14">
        <v>3.05</v>
      </c>
      <c r="F55" s="14">
        <v>3.06</v>
      </c>
      <c r="G55" s="14"/>
      <c r="H55" s="19"/>
      <c r="I55" s="14"/>
      <c r="J55" s="14"/>
      <c r="K55" s="14"/>
      <c r="L55" s="14"/>
      <c r="M55" s="14"/>
      <c r="N55" s="14"/>
    </row>
    <row r="56" spans="1:14" ht="15" customHeight="1">
      <c r="A56" s="28" t="s">
        <v>47</v>
      </c>
      <c r="B56" s="14"/>
      <c r="C56" s="19">
        <f>C55*1150000</f>
        <v>2507000</v>
      </c>
      <c r="D56" s="19">
        <f>D55*1150000</f>
        <v>2955500</v>
      </c>
      <c r="E56" s="19">
        <f>E55*1150000</f>
        <v>3507500</v>
      </c>
      <c r="F56" s="19">
        <f>F55*1150000</f>
        <v>3519000</v>
      </c>
      <c r="G56" s="14"/>
      <c r="H56" s="19"/>
      <c r="I56" s="14"/>
      <c r="J56" s="14"/>
      <c r="K56" s="14"/>
      <c r="L56" s="14"/>
      <c r="M56" s="14"/>
      <c r="N56" s="14"/>
    </row>
    <row r="57" spans="1:14" s="34" customFormat="1" ht="12.75">
      <c r="A57" s="12" t="s">
        <v>12</v>
      </c>
      <c r="B57" s="33"/>
      <c r="C57" s="47">
        <v>1.2</v>
      </c>
      <c r="D57" s="47">
        <v>1.27</v>
      </c>
      <c r="E57" s="47">
        <v>1.35</v>
      </c>
      <c r="F57" s="47">
        <v>1.44</v>
      </c>
      <c r="G57" s="47"/>
      <c r="H57" s="47"/>
      <c r="I57" s="47"/>
      <c r="J57" s="33"/>
      <c r="K57" s="33"/>
      <c r="L57" s="33"/>
      <c r="M57" s="33"/>
      <c r="N57" s="33"/>
    </row>
    <row r="58" spans="1:14" s="9" customFormat="1" ht="12">
      <c r="A58" s="15" t="s">
        <v>31</v>
      </c>
      <c r="B58" s="14"/>
      <c r="C58" s="19">
        <f>C57*3500000</f>
        <v>4200000</v>
      </c>
      <c r="D58" s="19">
        <f>D57*3500000</f>
        <v>4445000</v>
      </c>
      <c r="E58" s="19">
        <f>E57*3500000</f>
        <v>4725000</v>
      </c>
      <c r="F58" s="19">
        <f>F57*3500000</f>
        <v>5040000</v>
      </c>
      <c r="G58" s="19"/>
      <c r="H58" s="19"/>
      <c r="I58" s="19"/>
      <c r="J58" s="14"/>
      <c r="K58" s="14"/>
      <c r="L58" s="14"/>
      <c r="M58" s="14"/>
      <c r="N58" s="14"/>
    </row>
    <row r="59" spans="1:14" ht="12.75">
      <c r="A59" s="17" t="s">
        <v>13</v>
      </c>
      <c r="B59" s="14"/>
      <c r="C59" s="35">
        <f>C58-C56</f>
        <v>1693000</v>
      </c>
      <c r="D59" s="35">
        <f>D58-D56</f>
        <v>1489500</v>
      </c>
      <c r="E59" s="35">
        <f>E58-E56</f>
        <v>1217500</v>
      </c>
      <c r="F59" s="35">
        <f>F58-F56</f>
        <v>1521000</v>
      </c>
      <c r="G59" s="35"/>
      <c r="H59" s="19"/>
      <c r="I59" s="19"/>
      <c r="J59" s="14"/>
      <c r="K59" s="14"/>
      <c r="L59" s="14"/>
      <c r="M59" s="14"/>
      <c r="N59" s="14"/>
    </row>
    <row r="60" spans="1:14" ht="12.75">
      <c r="A60" s="17" t="s">
        <v>32</v>
      </c>
      <c r="B60" s="14"/>
      <c r="C60" s="37">
        <f>C58/C56</f>
        <v>1.675309134423614</v>
      </c>
      <c r="D60" s="37">
        <f>D58/D56</f>
        <v>1.503975638639824</v>
      </c>
      <c r="E60" s="37">
        <f>E58/E56</f>
        <v>1.3471133285816108</v>
      </c>
      <c r="F60" s="37">
        <f>F58/F56</f>
        <v>1.432225063938619</v>
      </c>
      <c r="G60" s="38"/>
      <c r="H60" s="49"/>
      <c r="I60" s="38"/>
      <c r="J60" s="14"/>
      <c r="K60" s="14"/>
      <c r="L60" s="14"/>
      <c r="M60" s="14"/>
      <c r="N60" s="14"/>
    </row>
    <row r="61" spans="1:14" ht="38.25">
      <c r="A61" s="18" t="s">
        <v>38</v>
      </c>
      <c r="B61" s="14" t="s">
        <v>43</v>
      </c>
      <c r="C61" s="14"/>
      <c r="D61" s="14"/>
      <c r="E61" s="14"/>
      <c r="F61" s="14"/>
      <c r="G61" s="14"/>
      <c r="H61" s="19"/>
      <c r="I61" s="14"/>
      <c r="J61" s="14"/>
      <c r="K61" s="14"/>
      <c r="L61" s="14"/>
      <c r="M61" s="14"/>
      <c r="N61" s="14"/>
    </row>
    <row r="62" spans="1:14" ht="12.75">
      <c r="A62" s="28" t="s">
        <v>46</v>
      </c>
      <c r="B62" s="14"/>
      <c r="C62" s="14">
        <v>2.35</v>
      </c>
      <c r="D62" s="14">
        <v>2.76</v>
      </c>
      <c r="E62" s="14">
        <v>3.25</v>
      </c>
      <c r="F62" s="14">
        <v>3.82</v>
      </c>
      <c r="G62" s="14"/>
      <c r="H62" s="19"/>
      <c r="I62" s="14"/>
      <c r="J62" s="14"/>
      <c r="K62" s="14"/>
      <c r="L62" s="14"/>
      <c r="M62" s="14"/>
      <c r="N62" s="14"/>
    </row>
    <row r="63" spans="1:14" ht="14.25" customHeight="1">
      <c r="A63" s="28" t="s">
        <v>47</v>
      </c>
      <c r="B63" s="14"/>
      <c r="C63" s="19">
        <f>C62*1150000</f>
        <v>2702500</v>
      </c>
      <c r="D63" s="19">
        <f>D62*1150000</f>
        <v>3173999.9999999995</v>
      </c>
      <c r="E63" s="19">
        <f>E62*1150000</f>
        <v>3737500</v>
      </c>
      <c r="F63" s="19">
        <f>F62*1150000</f>
        <v>4393000</v>
      </c>
      <c r="G63" s="14"/>
      <c r="H63" s="19"/>
      <c r="I63" s="14"/>
      <c r="J63" s="14"/>
      <c r="K63" s="14"/>
      <c r="L63" s="14"/>
      <c r="M63" s="14"/>
      <c r="N63" s="14"/>
    </row>
    <row r="64" spans="1:14" ht="12.75">
      <c r="A64" s="12" t="s">
        <v>12</v>
      </c>
      <c r="B64" s="33"/>
      <c r="C64" s="47">
        <v>1.27</v>
      </c>
      <c r="D64" s="47">
        <v>1.34</v>
      </c>
      <c r="E64" s="47">
        <v>1.42</v>
      </c>
      <c r="F64" s="47">
        <v>1.5</v>
      </c>
      <c r="G64" s="31"/>
      <c r="H64" s="19"/>
      <c r="I64" s="14"/>
      <c r="J64" s="14"/>
      <c r="K64" s="14"/>
      <c r="L64" s="14"/>
      <c r="M64" s="14"/>
      <c r="N64" s="14"/>
    </row>
    <row r="65" spans="1:14" s="8" customFormat="1" ht="12">
      <c r="A65" s="15" t="s">
        <v>31</v>
      </c>
      <c r="B65" s="14"/>
      <c r="C65" s="19">
        <f>C64*3500000</f>
        <v>4445000</v>
      </c>
      <c r="D65" s="19">
        <f>D64*3500000</f>
        <v>4690000</v>
      </c>
      <c r="E65" s="19">
        <f>E64*3500000</f>
        <v>4970000</v>
      </c>
      <c r="F65" s="19">
        <f>F64*3500000</f>
        <v>5250000</v>
      </c>
      <c r="G65" s="19"/>
      <c r="H65" s="19"/>
      <c r="I65" s="14"/>
      <c r="J65" s="14"/>
      <c r="K65" s="14"/>
      <c r="L65" s="14"/>
      <c r="M65" s="14"/>
      <c r="N65" s="14"/>
    </row>
    <row r="66" spans="1:14" ht="12.75">
      <c r="A66" s="17" t="s">
        <v>13</v>
      </c>
      <c r="B66" s="14"/>
      <c r="C66" s="35">
        <f>C65-C63</f>
        <v>1742500</v>
      </c>
      <c r="D66" s="35">
        <f>D65-D63</f>
        <v>1516000.0000000005</v>
      </c>
      <c r="E66" s="35">
        <f>E65-E63</f>
        <v>1232500</v>
      </c>
      <c r="F66" s="35">
        <f>F65-F63</f>
        <v>857000</v>
      </c>
      <c r="G66" s="35"/>
      <c r="H66" s="19"/>
      <c r="I66" s="14"/>
      <c r="J66" s="14"/>
      <c r="K66" s="14"/>
      <c r="L66" s="14"/>
      <c r="M66" s="14"/>
      <c r="N66" s="14"/>
    </row>
    <row r="67" spans="1:14" ht="12.75">
      <c r="A67" s="26" t="s">
        <v>32</v>
      </c>
      <c r="B67" s="39"/>
      <c r="C67" s="36">
        <f>C65/C63</f>
        <v>1.6447733580018502</v>
      </c>
      <c r="D67" s="36">
        <f>D65/D63</f>
        <v>1.4776307498424703</v>
      </c>
      <c r="E67" s="36">
        <f>E65/E63</f>
        <v>1.3297658862876254</v>
      </c>
      <c r="F67" s="36">
        <f>F65/F63</f>
        <v>1.1950830867288869</v>
      </c>
      <c r="G67" s="51"/>
      <c r="H67" s="40"/>
      <c r="I67" s="39"/>
      <c r="J67" s="39"/>
      <c r="K67" s="39"/>
      <c r="L67" s="39"/>
      <c r="M67" s="39"/>
      <c r="N67" s="39"/>
    </row>
    <row r="68" spans="1:14" ht="39.75" customHeight="1">
      <c r="A68" s="166" t="s">
        <v>80</v>
      </c>
      <c r="B68" s="166"/>
      <c r="C68" s="166"/>
      <c r="D68" s="166"/>
      <c r="E68" s="166"/>
      <c r="F68" s="166"/>
      <c r="G68" s="166"/>
      <c r="H68" s="166"/>
      <c r="I68" s="166"/>
      <c r="J68" s="166"/>
      <c r="K68" s="166"/>
      <c r="L68" s="166"/>
      <c r="M68" s="166"/>
      <c r="N68" s="166"/>
    </row>
    <row r="69" spans="1:14" ht="12.75">
      <c r="A69" s="4" t="s">
        <v>14</v>
      </c>
      <c r="B69" s="1" t="s">
        <v>4</v>
      </c>
      <c r="C69" s="1" t="s">
        <v>5</v>
      </c>
      <c r="D69" s="1" t="s">
        <v>6</v>
      </c>
      <c r="E69" s="1" t="s">
        <v>7</v>
      </c>
      <c r="F69" s="1" t="s">
        <v>8</v>
      </c>
      <c r="G69" s="1" t="s">
        <v>9</v>
      </c>
      <c r="H69" s="2" t="s">
        <v>10</v>
      </c>
      <c r="I69" s="1" t="s">
        <v>11</v>
      </c>
      <c r="J69" s="1" t="s">
        <v>25</v>
      </c>
      <c r="K69" s="1" t="s">
        <v>26</v>
      </c>
      <c r="L69" s="1" t="s">
        <v>27</v>
      </c>
      <c r="M69" s="1" t="s">
        <v>28</v>
      </c>
      <c r="N69" s="1" t="s">
        <v>29</v>
      </c>
    </row>
    <row r="70" spans="1:14" ht="25.5">
      <c r="A70" s="10" t="s">
        <v>15</v>
      </c>
      <c r="B70" s="41" t="s">
        <v>18</v>
      </c>
      <c r="C70" s="41"/>
      <c r="D70" s="41"/>
      <c r="E70" s="41"/>
      <c r="F70" s="41"/>
      <c r="G70" s="41"/>
      <c r="H70" s="42"/>
      <c r="I70" s="41"/>
      <c r="J70" s="41"/>
      <c r="K70" s="41"/>
      <c r="L70" s="41"/>
      <c r="M70" s="41"/>
      <c r="N70" s="41"/>
    </row>
    <row r="71" spans="1:14" ht="12.75">
      <c r="A71" s="28" t="s">
        <v>46</v>
      </c>
      <c r="B71" s="43"/>
      <c r="C71" s="44">
        <v>1</v>
      </c>
      <c r="D71" s="44">
        <v>1.18</v>
      </c>
      <c r="E71" s="44">
        <v>1.36</v>
      </c>
      <c r="F71" s="44">
        <v>1.54</v>
      </c>
      <c r="G71" s="44">
        <v>1.72</v>
      </c>
      <c r="H71" s="44">
        <v>1.9</v>
      </c>
      <c r="I71" s="44">
        <v>2.08</v>
      </c>
      <c r="J71" s="44">
        <v>2.26</v>
      </c>
      <c r="K71" s="44">
        <v>2.44</v>
      </c>
      <c r="L71" s="44">
        <v>2.62</v>
      </c>
      <c r="M71" s="44">
        <v>2.8</v>
      </c>
      <c r="N71" s="44">
        <v>2.98</v>
      </c>
    </row>
    <row r="72" spans="1:14" ht="17.25" customHeight="1">
      <c r="A72" s="28" t="s">
        <v>47</v>
      </c>
      <c r="B72" s="43"/>
      <c r="C72" s="45">
        <f>C71*1150000</f>
        <v>1150000</v>
      </c>
      <c r="D72" s="45">
        <f aca="true" t="shared" si="12" ref="D72:N72">D71*1150000</f>
        <v>1357000</v>
      </c>
      <c r="E72" s="45">
        <f t="shared" si="12"/>
        <v>1564000</v>
      </c>
      <c r="F72" s="45">
        <f t="shared" si="12"/>
        <v>1771000</v>
      </c>
      <c r="G72" s="45">
        <f t="shared" si="12"/>
        <v>1978000</v>
      </c>
      <c r="H72" s="45">
        <f t="shared" si="12"/>
        <v>2185000</v>
      </c>
      <c r="I72" s="45">
        <f t="shared" si="12"/>
        <v>2392000</v>
      </c>
      <c r="J72" s="45">
        <f t="shared" si="12"/>
        <v>2598999.9999999995</v>
      </c>
      <c r="K72" s="45">
        <f t="shared" si="12"/>
        <v>2806000</v>
      </c>
      <c r="L72" s="45">
        <f t="shared" si="12"/>
        <v>3013000</v>
      </c>
      <c r="M72" s="45">
        <f t="shared" si="12"/>
        <v>3220000</v>
      </c>
      <c r="N72" s="45">
        <f t="shared" si="12"/>
        <v>3427000</v>
      </c>
    </row>
    <row r="73" spans="1:14" ht="12.75">
      <c r="A73" s="12" t="s">
        <v>12</v>
      </c>
      <c r="B73" s="33"/>
      <c r="C73" s="30">
        <v>1</v>
      </c>
      <c r="D73" s="30">
        <v>1.05</v>
      </c>
      <c r="E73" s="30">
        <v>1.1</v>
      </c>
      <c r="F73" s="30">
        <v>1.16</v>
      </c>
      <c r="G73" s="30">
        <v>1.22</v>
      </c>
      <c r="H73" s="30">
        <v>1.28</v>
      </c>
      <c r="I73" s="30">
        <v>1.34</v>
      </c>
      <c r="J73" s="30">
        <v>1.41</v>
      </c>
      <c r="K73" s="30">
        <v>1.48</v>
      </c>
      <c r="L73" s="30">
        <v>1.55</v>
      </c>
      <c r="M73" s="30">
        <v>1.63</v>
      </c>
      <c r="N73" s="30">
        <v>1.71</v>
      </c>
    </row>
    <row r="74" spans="1:14" s="8" customFormat="1" ht="12">
      <c r="A74" s="15" t="s">
        <v>31</v>
      </c>
      <c r="B74" s="14"/>
      <c r="C74" s="19">
        <f>C73*3500000</f>
        <v>3500000</v>
      </c>
      <c r="D74" s="19">
        <f aca="true" t="shared" si="13" ref="D74:N74">D73*3500000</f>
        <v>3675000</v>
      </c>
      <c r="E74" s="19">
        <f t="shared" si="13"/>
        <v>3850000.0000000005</v>
      </c>
      <c r="F74" s="19">
        <f t="shared" si="13"/>
        <v>4059999.9999999995</v>
      </c>
      <c r="G74" s="19">
        <f t="shared" si="13"/>
        <v>4270000</v>
      </c>
      <c r="H74" s="19">
        <f t="shared" si="13"/>
        <v>4480000</v>
      </c>
      <c r="I74" s="19">
        <f t="shared" si="13"/>
        <v>4690000</v>
      </c>
      <c r="J74" s="19">
        <f t="shared" si="13"/>
        <v>4935000</v>
      </c>
      <c r="K74" s="19">
        <f t="shared" si="13"/>
        <v>5180000</v>
      </c>
      <c r="L74" s="19">
        <f t="shared" si="13"/>
        <v>5425000</v>
      </c>
      <c r="M74" s="19">
        <f t="shared" si="13"/>
        <v>5705000</v>
      </c>
      <c r="N74" s="19">
        <f t="shared" si="13"/>
        <v>5985000</v>
      </c>
    </row>
    <row r="75" spans="1:14" ht="12.75">
      <c r="A75" s="17" t="s">
        <v>13</v>
      </c>
      <c r="B75" s="14"/>
      <c r="C75" s="35">
        <f>C74-C72</f>
        <v>2350000</v>
      </c>
      <c r="D75" s="35">
        <f aca="true" t="shared" si="14" ref="D75:N75">D74-D72</f>
        <v>2318000</v>
      </c>
      <c r="E75" s="35">
        <f t="shared" si="14"/>
        <v>2286000.0000000005</v>
      </c>
      <c r="F75" s="35">
        <f t="shared" si="14"/>
        <v>2288999.9999999995</v>
      </c>
      <c r="G75" s="35">
        <f t="shared" si="14"/>
        <v>2292000</v>
      </c>
      <c r="H75" s="35">
        <f t="shared" si="14"/>
        <v>2295000</v>
      </c>
      <c r="I75" s="35">
        <f t="shared" si="14"/>
        <v>2298000</v>
      </c>
      <c r="J75" s="35">
        <f t="shared" si="14"/>
        <v>2336000.0000000005</v>
      </c>
      <c r="K75" s="35">
        <f t="shared" si="14"/>
        <v>2374000</v>
      </c>
      <c r="L75" s="35">
        <f t="shared" si="14"/>
        <v>2412000</v>
      </c>
      <c r="M75" s="35">
        <f t="shared" si="14"/>
        <v>2485000</v>
      </c>
      <c r="N75" s="35">
        <f t="shared" si="14"/>
        <v>2558000</v>
      </c>
    </row>
    <row r="76" spans="1:14" ht="12.75">
      <c r="A76" s="17" t="s">
        <v>32</v>
      </c>
      <c r="B76" s="14"/>
      <c r="C76" s="37">
        <f>C74/C72</f>
        <v>3.0434782608695654</v>
      </c>
      <c r="D76" s="37">
        <f aca="true" t="shared" si="15" ref="D76:N76">D74/D72</f>
        <v>2.7081798084008843</v>
      </c>
      <c r="E76" s="37">
        <f t="shared" si="15"/>
        <v>2.4616368286445014</v>
      </c>
      <c r="F76" s="37">
        <f t="shared" si="15"/>
        <v>2.2924901185770747</v>
      </c>
      <c r="G76" s="37">
        <f t="shared" si="15"/>
        <v>2.1587462082912032</v>
      </c>
      <c r="H76" s="37">
        <f t="shared" si="15"/>
        <v>2.0503432494279177</v>
      </c>
      <c r="I76" s="37">
        <f t="shared" si="15"/>
        <v>1.9607023411371238</v>
      </c>
      <c r="J76" s="37">
        <f t="shared" si="15"/>
        <v>1.8988072335513662</v>
      </c>
      <c r="K76" s="37">
        <f t="shared" si="15"/>
        <v>1.8460441910192444</v>
      </c>
      <c r="L76" s="37">
        <f t="shared" si="15"/>
        <v>1.8005310321938268</v>
      </c>
      <c r="M76" s="37">
        <f t="shared" si="15"/>
        <v>1.7717391304347827</v>
      </c>
      <c r="N76" s="37">
        <f t="shared" si="15"/>
        <v>1.746425444995623</v>
      </c>
    </row>
    <row r="77" spans="1:14" ht="12.75">
      <c r="A77" s="18" t="s">
        <v>17</v>
      </c>
      <c r="B77" s="14" t="s">
        <v>19</v>
      </c>
      <c r="C77" s="14"/>
      <c r="D77" s="14"/>
      <c r="E77" s="14"/>
      <c r="F77" s="14"/>
      <c r="G77" s="14"/>
      <c r="H77" s="19"/>
      <c r="I77" s="14"/>
      <c r="J77" s="14"/>
      <c r="K77" s="14"/>
      <c r="L77" s="14"/>
      <c r="M77" s="14"/>
      <c r="N77" s="14"/>
    </row>
    <row r="78" spans="1:14" ht="17.25" customHeight="1">
      <c r="A78" s="28" t="s">
        <v>46</v>
      </c>
      <c r="B78" s="14"/>
      <c r="C78" s="37">
        <v>1.8</v>
      </c>
      <c r="D78" s="37">
        <v>1.99</v>
      </c>
      <c r="E78" s="37">
        <v>2.18</v>
      </c>
      <c r="F78" s="37">
        <v>2.37</v>
      </c>
      <c r="G78" s="37">
        <v>2.56</v>
      </c>
      <c r="H78" s="46">
        <v>2.75</v>
      </c>
      <c r="I78" s="37">
        <v>2.94</v>
      </c>
      <c r="J78" s="37">
        <v>3.13</v>
      </c>
      <c r="K78" s="37">
        <v>3.32</v>
      </c>
      <c r="L78" s="37">
        <v>3.51</v>
      </c>
      <c r="M78" s="37">
        <v>3.7</v>
      </c>
      <c r="N78" s="37">
        <v>3.89</v>
      </c>
    </row>
    <row r="79" spans="1:14" ht="15" customHeight="1">
      <c r="A79" s="28" t="s">
        <v>47</v>
      </c>
      <c r="B79" s="14"/>
      <c r="C79" s="19">
        <f>C78*1150000</f>
        <v>2070000</v>
      </c>
      <c r="D79" s="19">
        <f aca="true" t="shared" si="16" ref="D79:N79">D78*1150000</f>
        <v>2288500</v>
      </c>
      <c r="E79" s="19">
        <f t="shared" si="16"/>
        <v>2507000</v>
      </c>
      <c r="F79" s="19">
        <f t="shared" si="16"/>
        <v>2725500</v>
      </c>
      <c r="G79" s="19">
        <f t="shared" si="16"/>
        <v>2944000</v>
      </c>
      <c r="H79" s="19">
        <f t="shared" si="16"/>
        <v>3162500</v>
      </c>
      <c r="I79" s="19">
        <f t="shared" si="16"/>
        <v>3381000</v>
      </c>
      <c r="J79" s="19">
        <f t="shared" si="16"/>
        <v>3599500</v>
      </c>
      <c r="K79" s="19">
        <f t="shared" si="16"/>
        <v>3818000</v>
      </c>
      <c r="L79" s="19">
        <f t="shared" si="16"/>
        <v>4036499.9999999995</v>
      </c>
      <c r="M79" s="19">
        <f t="shared" si="16"/>
        <v>4255000</v>
      </c>
      <c r="N79" s="19">
        <f t="shared" si="16"/>
        <v>4473500</v>
      </c>
    </row>
    <row r="80" spans="1:14" ht="12.75">
      <c r="A80" s="12" t="s">
        <v>12</v>
      </c>
      <c r="B80" s="33"/>
      <c r="C80" s="33">
        <v>1.14</v>
      </c>
      <c r="D80" s="33">
        <v>1.2</v>
      </c>
      <c r="E80" s="33">
        <v>1.26</v>
      </c>
      <c r="F80" s="33">
        <v>1.32</v>
      </c>
      <c r="G80" s="33">
        <v>1.39</v>
      </c>
      <c r="H80" s="33">
        <v>1.46</v>
      </c>
      <c r="I80" s="33">
        <v>1.53</v>
      </c>
      <c r="J80" s="33">
        <v>1.61</v>
      </c>
      <c r="K80" s="33">
        <v>1.69</v>
      </c>
      <c r="L80" s="33">
        <v>1.77</v>
      </c>
      <c r="M80" s="33">
        <v>1.86</v>
      </c>
      <c r="N80" s="47">
        <v>1.97</v>
      </c>
    </row>
    <row r="81" spans="1:14" s="8" customFormat="1" ht="12">
      <c r="A81" s="15" t="s">
        <v>31</v>
      </c>
      <c r="B81" s="14"/>
      <c r="C81" s="19">
        <f>C80*3500000</f>
        <v>3989999.9999999995</v>
      </c>
      <c r="D81" s="19">
        <f aca="true" t="shared" si="17" ref="D81:N81">D80*3500000</f>
        <v>4200000</v>
      </c>
      <c r="E81" s="19">
        <f t="shared" si="17"/>
        <v>4410000</v>
      </c>
      <c r="F81" s="19">
        <f t="shared" si="17"/>
        <v>4620000</v>
      </c>
      <c r="G81" s="19">
        <f t="shared" si="17"/>
        <v>4865000</v>
      </c>
      <c r="H81" s="19">
        <f t="shared" si="17"/>
        <v>5110000</v>
      </c>
      <c r="I81" s="19">
        <f t="shared" si="17"/>
        <v>5355000</v>
      </c>
      <c r="J81" s="19">
        <f t="shared" si="17"/>
        <v>5635000</v>
      </c>
      <c r="K81" s="19">
        <f t="shared" si="17"/>
        <v>5915000</v>
      </c>
      <c r="L81" s="19">
        <f t="shared" si="17"/>
        <v>6195000</v>
      </c>
      <c r="M81" s="19">
        <f t="shared" si="17"/>
        <v>6510000</v>
      </c>
      <c r="N81" s="19">
        <f t="shared" si="17"/>
        <v>6895000</v>
      </c>
    </row>
    <row r="82" spans="1:14" ht="12.75">
      <c r="A82" s="17" t="s">
        <v>13</v>
      </c>
      <c r="B82" s="14"/>
      <c r="C82" s="35">
        <f>C81-C79</f>
        <v>1919999.9999999995</v>
      </c>
      <c r="D82" s="35">
        <f aca="true" t="shared" si="18" ref="D82:N82">D81-D79</f>
        <v>1911500</v>
      </c>
      <c r="E82" s="35">
        <f t="shared" si="18"/>
        <v>1903000</v>
      </c>
      <c r="F82" s="35">
        <f t="shared" si="18"/>
        <v>1894500</v>
      </c>
      <c r="G82" s="35">
        <f t="shared" si="18"/>
        <v>1921000</v>
      </c>
      <c r="H82" s="35">
        <f t="shared" si="18"/>
        <v>1947500</v>
      </c>
      <c r="I82" s="35">
        <f t="shared" si="18"/>
        <v>1974000</v>
      </c>
      <c r="J82" s="35">
        <f t="shared" si="18"/>
        <v>2035500</v>
      </c>
      <c r="K82" s="35">
        <f t="shared" si="18"/>
        <v>2097000</v>
      </c>
      <c r="L82" s="35">
        <f t="shared" si="18"/>
        <v>2158500.0000000005</v>
      </c>
      <c r="M82" s="35">
        <f t="shared" si="18"/>
        <v>2255000</v>
      </c>
      <c r="N82" s="35">
        <f t="shared" si="18"/>
        <v>2421500</v>
      </c>
    </row>
    <row r="83" spans="1:14" ht="12.75">
      <c r="A83" s="17" t="s">
        <v>32</v>
      </c>
      <c r="B83" s="14"/>
      <c r="C83" s="37">
        <f>C81/C79</f>
        <v>1.9275362318840576</v>
      </c>
      <c r="D83" s="37">
        <f aca="true" t="shared" si="19" ref="D83:N83">D81/D79</f>
        <v>1.83526327288617</v>
      </c>
      <c r="E83" s="37">
        <f t="shared" si="19"/>
        <v>1.7590745911447945</v>
      </c>
      <c r="F83" s="37">
        <f t="shared" si="19"/>
        <v>1.6951018161805174</v>
      </c>
      <c r="G83" s="37">
        <f t="shared" si="19"/>
        <v>1.6525135869565217</v>
      </c>
      <c r="H83" s="37">
        <f t="shared" si="19"/>
        <v>1.615810276679842</v>
      </c>
      <c r="I83" s="37">
        <f t="shared" si="19"/>
        <v>1.5838509316770186</v>
      </c>
      <c r="J83" s="37">
        <f t="shared" si="19"/>
        <v>1.5654952076677315</v>
      </c>
      <c r="K83" s="37">
        <f t="shared" si="19"/>
        <v>1.5492404400209534</v>
      </c>
      <c r="L83" s="37">
        <f t="shared" si="19"/>
        <v>1.5347454477889262</v>
      </c>
      <c r="M83" s="37">
        <f t="shared" si="19"/>
        <v>1.5299647473560518</v>
      </c>
      <c r="N83" s="37">
        <f t="shared" si="19"/>
        <v>1.5412987593606795</v>
      </c>
    </row>
    <row r="84" spans="1:14" ht="12.75">
      <c r="A84" s="17"/>
      <c r="B84" s="14"/>
      <c r="C84" s="14"/>
      <c r="D84" s="35"/>
      <c r="E84" s="35"/>
      <c r="F84" s="35"/>
      <c r="G84" s="35"/>
      <c r="H84" s="19"/>
      <c r="I84" s="35"/>
      <c r="J84" s="35"/>
      <c r="K84" s="35"/>
      <c r="L84" s="35"/>
      <c r="M84" s="35"/>
      <c r="N84" s="73"/>
    </row>
    <row r="85" spans="1:14" ht="12.75">
      <c r="A85" s="20" t="s">
        <v>16</v>
      </c>
      <c r="B85" s="14" t="s">
        <v>20</v>
      </c>
      <c r="C85" s="14"/>
      <c r="D85" s="14"/>
      <c r="E85" s="14"/>
      <c r="F85" s="14"/>
      <c r="G85" s="14"/>
      <c r="H85" s="19"/>
      <c r="I85" s="14"/>
      <c r="J85" s="14"/>
      <c r="K85" s="14"/>
      <c r="L85" s="14"/>
      <c r="M85" s="14"/>
      <c r="N85" s="14"/>
    </row>
    <row r="86" spans="1:14" ht="13.5" customHeight="1">
      <c r="A86" s="28" t="s">
        <v>46</v>
      </c>
      <c r="B86" s="14"/>
      <c r="C86" s="37">
        <v>2.34</v>
      </c>
      <c r="D86" s="37">
        <v>2.65</v>
      </c>
      <c r="E86" s="37">
        <v>2.96</v>
      </c>
      <c r="F86" s="37">
        <v>3.27</v>
      </c>
      <c r="G86" s="37">
        <v>3.58</v>
      </c>
      <c r="H86" s="46">
        <v>3.89</v>
      </c>
      <c r="I86" s="37">
        <v>4.2</v>
      </c>
      <c r="J86" s="37">
        <v>4.51</v>
      </c>
      <c r="K86" s="14"/>
      <c r="L86" s="14"/>
      <c r="M86" s="14"/>
      <c r="N86" s="14"/>
    </row>
    <row r="87" spans="1:14" ht="15" customHeight="1">
      <c r="A87" s="28" t="s">
        <v>47</v>
      </c>
      <c r="B87" s="14"/>
      <c r="C87" s="19">
        <f>C86*1150000</f>
        <v>2691000</v>
      </c>
      <c r="D87" s="19">
        <f aca="true" t="shared" si="20" ref="D87:J87">D86*1150000</f>
        <v>3047500</v>
      </c>
      <c r="E87" s="19">
        <f t="shared" si="20"/>
        <v>3404000</v>
      </c>
      <c r="F87" s="19">
        <f t="shared" si="20"/>
        <v>3760500</v>
      </c>
      <c r="G87" s="19">
        <f t="shared" si="20"/>
        <v>4117000</v>
      </c>
      <c r="H87" s="19">
        <f t="shared" si="20"/>
        <v>4473500</v>
      </c>
      <c r="I87" s="19">
        <f t="shared" si="20"/>
        <v>4830000</v>
      </c>
      <c r="J87" s="19">
        <f t="shared" si="20"/>
        <v>5186500</v>
      </c>
      <c r="K87" s="14"/>
      <c r="L87" s="14"/>
      <c r="M87" s="14"/>
      <c r="N87" s="14"/>
    </row>
    <row r="88" spans="1:14" ht="12.75">
      <c r="A88" s="12" t="s">
        <v>12</v>
      </c>
      <c r="B88" s="33"/>
      <c r="C88" s="30">
        <v>1.5</v>
      </c>
      <c r="D88" s="30">
        <v>1.58</v>
      </c>
      <c r="E88" s="30">
        <v>1.67</v>
      </c>
      <c r="F88" s="30">
        <v>1.77</v>
      </c>
      <c r="G88" s="30">
        <v>1.88</v>
      </c>
      <c r="H88" s="48">
        <v>1.99</v>
      </c>
      <c r="I88" s="30">
        <v>2.11</v>
      </c>
      <c r="J88" s="30">
        <v>2.23</v>
      </c>
      <c r="K88" s="37"/>
      <c r="L88" s="37"/>
      <c r="M88" s="37"/>
      <c r="N88" s="37"/>
    </row>
    <row r="89" spans="1:14" ht="12.75">
      <c r="A89" s="15" t="s">
        <v>31</v>
      </c>
      <c r="B89" s="14"/>
      <c r="C89" s="19">
        <f>C88*3500000</f>
        <v>5250000</v>
      </c>
      <c r="D89" s="19">
        <f aca="true" t="shared" si="21" ref="D89:J89">D88*3500000</f>
        <v>5530000</v>
      </c>
      <c r="E89" s="19">
        <f t="shared" si="21"/>
        <v>5845000</v>
      </c>
      <c r="F89" s="19">
        <f t="shared" si="21"/>
        <v>6195000</v>
      </c>
      <c r="G89" s="19">
        <f t="shared" si="21"/>
        <v>6580000</v>
      </c>
      <c r="H89" s="19">
        <f t="shared" si="21"/>
        <v>6965000</v>
      </c>
      <c r="I89" s="19">
        <f t="shared" si="21"/>
        <v>7385000</v>
      </c>
      <c r="J89" s="19">
        <f t="shared" si="21"/>
        <v>7805000</v>
      </c>
      <c r="K89" s="27"/>
      <c r="L89" s="27"/>
      <c r="M89" s="27"/>
      <c r="N89" s="27"/>
    </row>
    <row r="90" spans="1:14" s="8" customFormat="1" ht="12.75">
      <c r="A90" s="17" t="s">
        <v>13</v>
      </c>
      <c r="B90" s="14"/>
      <c r="C90" s="19">
        <f>C89-C87</f>
        <v>2559000</v>
      </c>
      <c r="D90" s="19">
        <f aca="true" t="shared" si="22" ref="D90:J90">D89-D87</f>
        <v>2482500</v>
      </c>
      <c r="E90" s="19">
        <f t="shared" si="22"/>
        <v>2441000</v>
      </c>
      <c r="F90" s="19">
        <f t="shared" si="22"/>
        <v>2434500</v>
      </c>
      <c r="G90" s="19">
        <f t="shared" si="22"/>
        <v>2463000</v>
      </c>
      <c r="H90" s="19">
        <f t="shared" si="22"/>
        <v>2491500</v>
      </c>
      <c r="I90" s="19">
        <f t="shared" si="22"/>
        <v>2555000</v>
      </c>
      <c r="J90" s="19">
        <f t="shared" si="22"/>
        <v>2618500</v>
      </c>
      <c r="K90" s="27"/>
      <c r="L90" s="27"/>
      <c r="M90" s="27"/>
      <c r="N90" s="27"/>
    </row>
    <row r="91" spans="1:14" s="8" customFormat="1" ht="12.75">
      <c r="A91" s="17"/>
      <c r="B91" s="14"/>
      <c r="C91" s="19"/>
      <c r="D91" s="19"/>
      <c r="E91" s="19"/>
      <c r="F91" s="19"/>
      <c r="G91" s="19"/>
      <c r="H91" s="19"/>
      <c r="I91" s="19"/>
      <c r="J91" s="19"/>
      <c r="K91" s="27"/>
      <c r="L91" s="27"/>
      <c r="M91" s="27"/>
      <c r="N91" s="27"/>
    </row>
    <row r="92" spans="1:14" ht="12.75">
      <c r="A92" s="17" t="s">
        <v>32</v>
      </c>
      <c r="B92" s="14"/>
      <c r="C92" s="37">
        <f>C89/C87</f>
        <v>1.9509476031215163</v>
      </c>
      <c r="D92" s="37">
        <f aca="true" t="shared" si="23" ref="D92:J92">D89/D87</f>
        <v>1.8146021328958162</v>
      </c>
      <c r="E92" s="37">
        <f t="shared" si="23"/>
        <v>1.7170975323149236</v>
      </c>
      <c r="F92" s="37">
        <f t="shared" si="23"/>
        <v>1.6473873155165537</v>
      </c>
      <c r="G92" s="37">
        <f t="shared" si="23"/>
        <v>1.5982511537527326</v>
      </c>
      <c r="H92" s="37">
        <f t="shared" si="23"/>
        <v>1.5569464625013971</v>
      </c>
      <c r="I92" s="37">
        <f t="shared" si="23"/>
        <v>1.5289855072463767</v>
      </c>
      <c r="J92" s="37">
        <f t="shared" si="23"/>
        <v>1.504868408367878</v>
      </c>
      <c r="K92" s="14"/>
      <c r="L92" s="14"/>
      <c r="M92" s="14"/>
      <c r="N92" s="14"/>
    </row>
    <row r="93" spans="1:14" ht="12.75">
      <c r="A93" s="17"/>
      <c r="B93" s="14"/>
      <c r="C93" s="14"/>
      <c r="D93" s="38"/>
      <c r="E93" s="38"/>
      <c r="F93" s="38"/>
      <c r="G93" s="38"/>
      <c r="H93" s="31"/>
      <c r="I93" s="38"/>
      <c r="J93" s="38"/>
      <c r="K93" s="14"/>
      <c r="L93" s="14"/>
      <c r="M93" s="14"/>
      <c r="N93" s="14"/>
    </row>
    <row r="94" spans="1:14" ht="25.5">
      <c r="A94" s="20" t="s">
        <v>83</v>
      </c>
      <c r="B94" s="14" t="s">
        <v>21</v>
      </c>
      <c r="C94" s="14"/>
      <c r="D94" s="14"/>
      <c r="E94" s="14"/>
      <c r="F94" s="14"/>
      <c r="G94" s="14"/>
      <c r="H94" s="19"/>
      <c r="I94" s="14"/>
      <c r="J94" s="14"/>
      <c r="K94" s="14"/>
      <c r="L94" s="14"/>
      <c r="M94" s="14"/>
      <c r="N94" s="14"/>
    </row>
    <row r="95" spans="1:14" ht="12.75">
      <c r="A95" s="28" t="s">
        <v>46</v>
      </c>
      <c r="B95" s="14"/>
      <c r="C95" s="31">
        <v>4</v>
      </c>
      <c r="D95" s="31">
        <v>4.33</v>
      </c>
      <c r="E95" s="31">
        <v>4.66</v>
      </c>
      <c r="F95" s="31">
        <v>4.99</v>
      </c>
      <c r="G95" s="31">
        <v>5.32</v>
      </c>
      <c r="H95" s="31">
        <v>5.65</v>
      </c>
      <c r="I95" s="14"/>
      <c r="J95" s="14"/>
      <c r="K95" s="14"/>
      <c r="L95" s="14"/>
      <c r="M95" s="14"/>
      <c r="N95" s="14"/>
    </row>
    <row r="96" spans="1:14" ht="13.5" customHeight="1">
      <c r="A96" s="28" t="s">
        <v>47</v>
      </c>
      <c r="B96" s="14"/>
      <c r="C96" s="19">
        <f aca="true" t="shared" si="24" ref="C96:H96">C95*1150000</f>
        <v>4600000</v>
      </c>
      <c r="D96" s="19">
        <f t="shared" si="24"/>
        <v>4979500</v>
      </c>
      <c r="E96" s="19">
        <f t="shared" si="24"/>
        <v>5359000</v>
      </c>
      <c r="F96" s="19">
        <f t="shared" si="24"/>
        <v>5738500</v>
      </c>
      <c r="G96" s="19">
        <f t="shared" si="24"/>
        <v>6118000</v>
      </c>
      <c r="H96" s="19">
        <f t="shared" si="24"/>
        <v>6497500</v>
      </c>
      <c r="I96" s="14"/>
      <c r="J96" s="14"/>
      <c r="K96" s="14"/>
      <c r="L96" s="14"/>
      <c r="M96" s="14"/>
      <c r="N96" s="14"/>
    </row>
    <row r="97" spans="1:14" ht="12.75">
      <c r="A97" s="12" t="s">
        <v>12</v>
      </c>
      <c r="B97" s="33"/>
      <c r="C97" s="30">
        <v>2</v>
      </c>
      <c r="D97" s="33">
        <v>2.1</v>
      </c>
      <c r="E97" s="30">
        <v>2.23</v>
      </c>
      <c r="F97" s="30">
        <v>2.36</v>
      </c>
      <c r="G97" s="30">
        <v>2.5</v>
      </c>
      <c r="H97" s="33">
        <v>2.65</v>
      </c>
      <c r="I97" s="14"/>
      <c r="J97" s="14"/>
      <c r="K97" s="14"/>
      <c r="L97" s="14"/>
      <c r="M97" s="14"/>
      <c r="N97" s="14"/>
    </row>
    <row r="98" spans="1:14" s="8" customFormat="1" ht="12">
      <c r="A98" s="15" t="s">
        <v>31</v>
      </c>
      <c r="B98" s="14"/>
      <c r="C98" s="19">
        <f aca="true" t="shared" si="25" ref="C98:H98">C97*3500000</f>
        <v>7000000</v>
      </c>
      <c r="D98" s="19">
        <f t="shared" si="25"/>
        <v>7350000</v>
      </c>
      <c r="E98" s="19">
        <f t="shared" si="25"/>
        <v>7805000</v>
      </c>
      <c r="F98" s="19">
        <f t="shared" si="25"/>
        <v>8260000</v>
      </c>
      <c r="G98" s="19">
        <f t="shared" si="25"/>
        <v>8750000</v>
      </c>
      <c r="H98" s="19">
        <f t="shared" si="25"/>
        <v>9275000</v>
      </c>
      <c r="I98" s="14"/>
      <c r="J98" s="14"/>
      <c r="K98" s="14"/>
      <c r="L98" s="14"/>
      <c r="M98" s="14"/>
      <c r="N98" s="14"/>
    </row>
    <row r="99" spans="1:14" ht="12.75">
      <c r="A99" s="17" t="s">
        <v>13</v>
      </c>
      <c r="B99" s="14"/>
      <c r="C99" s="35">
        <f aca="true" t="shared" si="26" ref="C99:H99">C98-C96</f>
        <v>2400000</v>
      </c>
      <c r="D99" s="35">
        <f t="shared" si="26"/>
        <v>2370500</v>
      </c>
      <c r="E99" s="35">
        <f t="shared" si="26"/>
        <v>2446000</v>
      </c>
      <c r="F99" s="35">
        <f t="shared" si="26"/>
        <v>2521500</v>
      </c>
      <c r="G99" s="35">
        <f t="shared" si="26"/>
        <v>2632000</v>
      </c>
      <c r="H99" s="35">
        <f t="shared" si="26"/>
        <v>2777500</v>
      </c>
      <c r="I99" s="14"/>
      <c r="J99" s="14"/>
      <c r="K99" s="14"/>
      <c r="L99" s="14"/>
      <c r="M99" s="14"/>
      <c r="N99" s="14"/>
    </row>
    <row r="100" spans="1:14" ht="12.75">
      <c r="A100" s="17" t="s">
        <v>32</v>
      </c>
      <c r="B100" s="14"/>
      <c r="C100" s="37">
        <f aca="true" t="shared" si="27" ref="C100:H100">C98/C96</f>
        <v>1.5217391304347827</v>
      </c>
      <c r="D100" s="37">
        <f t="shared" si="27"/>
        <v>1.476051812430967</v>
      </c>
      <c r="E100" s="37">
        <f t="shared" si="27"/>
        <v>1.4564284381414443</v>
      </c>
      <c r="F100" s="37">
        <f t="shared" si="27"/>
        <v>1.4394005402108565</v>
      </c>
      <c r="G100" s="37">
        <f t="shared" si="27"/>
        <v>1.4302059496567505</v>
      </c>
      <c r="H100" s="37">
        <f t="shared" si="27"/>
        <v>1.4274721046556367</v>
      </c>
      <c r="I100" s="14"/>
      <c r="J100" s="14"/>
      <c r="K100" s="14"/>
      <c r="L100" s="14"/>
      <c r="M100" s="14"/>
      <c r="N100" s="14"/>
    </row>
    <row r="101" spans="1:14" ht="20.25" customHeight="1">
      <c r="A101" s="171" t="s">
        <v>49</v>
      </c>
      <c r="B101" s="171"/>
      <c r="C101" s="171"/>
      <c r="D101" s="171"/>
      <c r="E101" s="171"/>
      <c r="F101" s="171"/>
      <c r="G101" s="171"/>
      <c r="H101" s="171"/>
      <c r="I101" s="171"/>
      <c r="J101" s="171"/>
      <c r="K101" s="171"/>
      <c r="L101" s="171"/>
      <c r="M101" s="171"/>
      <c r="N101" s="171"/>
    </row>
    <row r="102" spans="1:15" s="57" customFormat="1" ht="19.5" customHeight="1">
      <c r="A102" s="56" t="s">
        <v>50</v>
      </c>
      <c r="B102" s="172" t="s">
        <v>51</v>
      </c>
      <c r="C102" s="172"/>
      <c r="D102" s="173" t="s">
        <v>52</v>
      </c>
      <c r="E102" s="174"/>
      <c r="F102" s="174"/>
      <c r="G102" s="175"/>
      <c r="H102" s="176" t="s">
        <v>53</v>
      </c>
      <c r="I102" s="176"/>
      <c r="J102" s="176"/>
      <c r="K102" s="176"/>
      <c r="L102" s="176"/>
      <c r="M102" s="177" t="s">
        <v>54</v>
      </c>
      <c r="N102" s="177"/>
      <c r="O102" s="177"/>
    </row>
    <row r="103" spans="1:15" s="57" customFormat="1" ht="26.25" customHeight="1">
      <c r="A103" s="185" t="s">
        <v>55</v>
      </c>
      <c r="B103" s="186"/>
      <c r="C103" s="186"/>
      <c r="D103" s="186"/>
      <c r="E103" s="186"/>
      <c r="F103" s="186"/>
      <c r="G103" s="186"/>
      <c r="H103" s="186"/>
      <c r="I103" s="186"/>
      <c r="J103" s="186"/>
      <c r="K103" s="186"/>
      <c r="L103" s="187"/>
      <c r="M103" s="67"/>
      <c r="N103" s="67"/>
      <c r="O103" s="67"/>
    </row>
    <row r="104" spans="1:15" s="57" customFormat="1" ht="69" customHeight="1">
      <c r="A104" s="58" t="s">
        <v>56</v>
      </c>
      <c r="B104" s="188" t="s">
        <v>57</v>
      </c>
      <c r="C104" s="189"/>
      <c r="D104" s="190"/>
      <c r="E104" s="191"/>
      <c r="F104" s="191"/>
      <c r="G104" s="192"/>
      <c r="H104" s="193" t="s">
        <v>58</v>
      </c>
      <c r="I104" s="194"/>
      <c r="J104" s="194"/>
      <c r="K104" s="194"/>
      <c r="L104" s="195"/>
      <c r="M104" s="67"/>
      <c r="N104" s="67"/>
      <c r="O104" s="67"/>
    </row>
    <row r="105" spans="1:15" s="57" customFormat="1" ht="69.75" customHeight="1">
      <c r="A105" s="59" t="s">
        <v>59</v>
      </c>
      <c r="B105" s="196" t="s">
        <v>60</v>
      </c>
      <c r="C105" s="197"/>
      <c r="D105" s="198"/>
      <c r="E105" s="199"/>
      <c r="F105" s="199"/>
      <c r="G105" s="200"/>
      <c r="H105" s="201" t="s">
        <v>61</v>
      </c>
      <c r="I105" s="202"/>
      <c r="J105" s="202"/>
      <c r="K105" s="202"/>
      <c r="L105" s="203"/>
      <c r="M105" s="67"/>
      <c r="N105" s="67"/>
      <c r="O105" s="67"/>
    </row>
    <row r="106" spans="1:15" s="57" customFormat="1" ht="27" customHeight="1">
      <c r="A106" s="204" t="s">
        <v>85</v>
      </c>
      <c r="B106" s="205"/>
      <c r="C106" s="205"/>
      <c r="D106" s="205"/>
      <c r="E106" s="205"/>
      <c r="F106" s="205"/>
      <c r="G106" s="205"/>
      <c r="H106" s="205"/>
      <c r="I106" s="205"/>
      <c r="J106" s="205"/>
      <c r="K106" s="205"/>
      <c r="L106" s="206"/>
      <c r="M106" s="207" t="s">
        <v>62</v>
      </c>
      <c r="N106" s="207"/>
      <c r="O106" s="207"/>
    </row>
    <row r="107" spans="1:15" s="57" customFormat="1" ht="24.75" customHeight="1">
      <c r="A107" s="58" t="s">
        <v>56</v>
      </c>
      <c r="B107" s="60"/>
      <c r="C107" s="61"/>
      <c r="D107" s="208" t="s">
        <v>63</v>
      </c>
      <c r="E107" s="209"/>
      <c r="F107" s="209"/>
      <c r="G107" s="210"/>
      <c r="H107" s="211" t="s">
        <v>86</v>
      </c>
      <c r="I107" s="211"/>
      <c r="J107" s="211"/>
      <c r="K107" s="211"/>
      <c r="L107" s="211"/>
      <c r="M107" s="207"/>
      <c r="N107" s="207"/>
      <c r="O107" s="207"/>
    </row>
    <row r="108" spans="1:15" s="57" customFormat="1" ht="68.25" customHeight="1">
      <c r="A108" s="58" t="s">
        <v>59</v>
      </c>
      <c r="B108" s="62"/>
      <c r="C108" s="63"/>
      <c r="D108" s="178" t="s">
        <v>64</v>
      </c>
      <c r="E108" s="179"/>
      <c r="F108" s="179"/>
      <c r="G108" s="180"/>
      <c r="H108" s="212" t="s">
        <v>103</v>
      </c>
      <c r="I108" s="212"/>
      <c r="J108" s="212"/>
      <c r="K108" s="212"/>
      <c r="L108" s="212"/>
      <c r="M108" s="207"/>
      <c r="N108" s="207"/>
      <c r="O108" s="207"/>
    </row>
    <row r="109" spans="1:15" s="57" customFormat="1" ht="71.25" customHeight="1">
      <c r="A109" s="58" t="s">
        <v>65</v>
      </c>
      <c r="B109" s="62"/>
      <c r="C109" s="63"/>
      <c r="D109" s="178" t="s">
        <v>66</v>
      </c>
      <c r="E109" s="179"/>
      <c r="F109" s="179"/>
      <c r="G109" s="180"/>
      <c r="H109" s="212" t="s">
        <v>87</v>
      </c>
      <c r="I109" s="212"/>
      <c r="J109" s="212"/>
      <c r="K109" s="212"/>
      <c r="L109" s="212"/>
      <c r="M109" s="207"/>
      <c r="N109" s="207"/>
      <c r="O109" s="207"/>
    </row>
    <row r="110" spans="1:15" s="57" customFormat="1" ht="51" customHeight="1">
      <c r="A110" s="58" t="s">
        <v>67</v>
      </c>
      <c r="B110" s="62"/>
      <c r="C110" s="63"/>
      <c r="D110" s="178" t="s">
        <v>68</v>
      </c>
      <c r="E110" s="179"/>
      <c r="F110" s="179"/>
      <c r="G110" s="180"/>
      <c r="H110" s="212" t="s">
        <v>88</v>
      </c>
      <c r="I110" s="212"/>
      <c r="J110" s="212"/>
      <c r="K110" s="212"/>
      <c r="L110" s="212"/>
      <c r="M110" s="207"/>
      <c r="N110" s="207"/>
      <c r="O110" s="207"/>
    </row>
    <row r="111" spans="1:15" s="57" customFormat="1" ht="20.25" customHeight="1">
      <c r="A111" s="204" t="s">
        <v>69</v>
      </c>
      <c r="B111" s="205"/>
      <c r="C111" s="205"/>
      <c r="D111" s="205"/>
      <c r="E111" s="205"/>
      <c r="F111" s="205"/>
      <c r="G111" s="205"/>
      <c r="H111" s="205"/>
      <c r="I111" s="205"/>
      <c r="J111" s="205"/>
      <c r="K111" s="205"/>
      <c r="L111" s="206"/>
      <c r="M111" s="207" t="s">
        <v>70</v>
      </c>
      <c r="N111" s="207"/>
      <c r="O111" s="207"/>
    </row>
    <row r="112" spans="1:15" s="57" customFormat="1" ht="86.25" customHeight="1">
      <c r="A112" s="64" t="s">
        <v>56</v>
      </c>
      <c r="B112" s="65"/>
      <c r="C112" s="66"/>
      <c r="D112" s="213" t="s">
        <v>71</v>
      </c>
      <c r="E112" s="214"/>
      <c r="F112" s="214"/>
      <c r="G112" s="215"/>
      <c r="H112" s="216" t="s">
        <v>72</v>
      </c>
      <c r="I112" s="216"/>
      <c r="J112" s="216"/>
      <c r="K112" s="216"/>
      <c r="L112" s="216"/>
      <c r="M112" s="207"/>
      <c r="N112" s="207"/>
      <c r="O112" s="207"/>
    </row>
    <row r="113" spans="1:14" ht="15.75">
      <c r="A113" s="69" t="s">
        <v>73</v>
      </c>
      <c r="B113" s="217"/>
      <c r="C113" s="218"/>
      <c r="D113" s="217"/>
      <c r="E113" s="219"/>
      <c r="F113" s="219"/>
      <c r="G113" s="218"/>
      <c r="H113" s="220"/>
      <c r="I113" s="221"/>
      <c r="J113" s="221"/>
      <c r="K113" s="221"/>
      <c r="L113" s="222"/>
      <c r="M113" s="1"/>
      <c r="N113" s="1"/>
    </row>
    <row r="114" spans="1:15" s="57" customFormat="1" ht="21.75" customHeight="1">
      <c r="A114" s="71" t="s">
        <v>56</v>
      </c>
      <c r="B114" s="62"/>
      <c r="C114" s="63"/>
      <c r="D114" s="178">
        <v>400000</v>
      </c>
      <c r="E114" s="179"/>
      <c r="F114" s="179"/>
      <c r="G114" s="180"/>
      <c r="H114" s="181" t="s">
        <v>76</v>
      </c>
      <c r="I114" s="181"/>
      <c r="J114" s="181"/>
      <c r="K114" s="181"/>
      <c r="L114" s="181"/>
      <c r="M114" s="1"/>
      <c r="N114" s="1"/>
      <c r="O114" s="3"/>
    </row>
    <row r="115" spans="1:14" ht="44.25" customHeight="1">
      <c r="A115" s="72" t="s">
        <v>59</v>
      </c>
      <c r="B115" s="224"/>
      <c r="C115" s="184"/>
      <c r="D115" s="182">
        <v>700000</v>
      </c>
      <c r="E115" s="183"/>
      <c r="F115" s="183"/>
      <c r="G115" s="184"/>
      <c r="H115" s="225" t="s">
        <v>81</v>
      </c>
      <c r="I115" s="226"/>
      <c r="J115" s="226"/>
      <c r="K115" s="226"/>
      <c r="L115" s="227"/>
      <c r="M115" s="223"/>
      <c r="N115" s="223"/>
    </row>
    <row r="116" spans="1:14" ht="30.75" customHeight="1">
      <c r="A116" s="72" t="s">
        <v>74</v>
      </c>
      <c r="B116" s="224"/>
      <c r="C116" s="184"/>
      <c r="D116" s="182">
        <v>1000000</v>
      </c>
      <c r="E116" s="183"/>
      <c r="F116" s="183"/>
      <c r="G116" s="184"/>
      <c r="H116" s="225" t="s">
        <v>82</v>
      </c>
      <c r="I116" s="226"/>
      <c r="J116" s="226"/>
      <c r="K116" s="226"/>
      <c r="L116" s="227"/>
      <c r="M116" s="223"/>
      <c r="N116" s="223"/>
    </row>
    <row r="117" spans="1:14" ht="35.25" customHeight="1">
      <c r="A117" s="72" t="s">
        <v>67</v>
      </c>
      <c r="B117" s="224"/>
      <c r="C117" s="184"/>
      <c r="D117" s="182">
        <v>1300000</v>
      </c>
      <c r="E117" s="183"/>
      <c r="F117" s="183"/>
      <c r="G117" s="184"/>
      <c r="H117" s="225" t="s">
        <v>75</v>
      </c>
      <c r="I117" s="226"/>
      <c r="J117" s="226"/>
      <c r="K117" s="226"/>
      <c r="L117" s="227"/>
      <c r="M117" s="223"/>
      <c r="N117" s="223"/>
    </row>
    <row r="121" ht="12.75">
      <c r="C121" s="68"/>
    </row>
  </sheetData>
  <sheetProtection/>
  <mergeCells count="49">
    <mergeCell ref="M115:N117"/>
    <mergeCell ref="B116:C116"/>
    <mergeCell ref="D116:G116"/>
    <mergeCell ref="H116:L116"/>
    <mergeCell ref="B117:C117"/>
    <mergeCell ref="D117:G117"/>
    <mergeCell ref="H117:L117"/>
    <mergeCell ref="B115:C115"/>
    <mergeCell ref="H115:L115"/>
    <mergeCell ref="M111:O112"/>
    <mergeCell ref="D112:G112"/>
    <mergeCell ref="H112:L112"/>
    <mergeCell ref="B113:C113"/>
    <mergeCell ref="D113:G113"/>
    <mergeCell ref="H113:L113"/>
    <mergeCell ref="M106:O110"/>
    <mergeCell ref="D107:G107"/>
    <mergeCell ref="H107:L107"/>
    <mergeCell ref="D108:G108"/>
    <mergeCell ref="H108:L108"/>
    <mergeCell ref="D109:G109"/>
    <mergeCell ref="H109:L109"/>
    <mergeCell ref="D110:G110"/>
    <mergeCell ref="H110:L110"/>
    <mergeCell ref="D114:G114"/>
    <mergeCell ref="H114:L114"/>
    <mergeCell ref="D115:G115"/>
    <mergeCell ref="A103:L103"/>
    <mergeCell ref="B104:C104"/>
    <mergeCell ref="D104:G104"/>
    <mergeCell ref="H104:L104"/>
    <mergeCell ref="B105:C105"/>
    <mergeCell ref="D105:G105"/>
    <mergeCell ref="H105:L105"/>
    <mergeCell ref="A106:L106"/>
    <mergeCell ref="A111:L111"/>
    <mergeCell ref="A101:N101"/>
    <mergeCell ref="B102:C102"/>
    <mergeCell ref="D102:G102"/>
    <mergeCell ref="H102:L102"/>
    <mergeCell ref="M102:O102"/>
    <mergeCell ref="A68:N68"/>
    <mergeCell ref="A1:I1"/>
    <mergeCell ref="A2:I2"/>
    <mergeCell ref="A3:I3"/>
    <mergeCell ref="A6:N6"/>
    <mergeCell ref="A8:N8"/>
    <mergeCell ref="A31:N31"/>
    <mergeCell ref="A7:I7"/>
  </mergeCells>
  <printOptions/>
  <pageMargins left="0" right="0" top="0" bottom="0" header="0" footer="0"/>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N16"/>
  <sheetViews>
    <sheetView zoomScalePageLayoutView="0" workbookViewId="0" topLeftCell="A1">
      <selection activeCell="D21" sqref="D21"/>
    </sheetView>
  </sheetViews>
  <sheetFormatPr defaultColWidth="9.140625" defaultRowHeight="15"/>
  <cols>
    <col min="1" max="1" width="13.57421875" style="81" customWidth="1"/>
    <col min="2" max="2" width="16.57421875" style="0" customWidth="1"/>
    <col min="3" max="3" width="5.57421875" style="0" customWidth="1"/>
    <col min="4" max="4" width="13.28125" style="81" customWidth="1"/>
    <col min="5" max="5" width="9.140625" style="0" customWidth="1"/>
    <col min="10" max="10" width="8.8515625" style="0" customWidth="1"/>
    <col min="11" max="11" width="9.140625" style="0" hidden="1" customWidth="1"/>
    <col min="13" max="13" width="8.8515625" style="0" customWidth="1"/>
  </cols>
  <sheetData>
    <row r="1" spans="1:13" s="75" customFormat="1" ht="27.75" customHeight="1">
      <c r="A1" s="228" t="s">
        <v>49</v>
      </c>
      <c r="B1" s="228"/>
      <c r="C1" s="228"/>
      <c r="D1" s="228"/>
      <c r="E1" s="228"/>
      <c r="F1" s="228"/>
      <c r="G1" s="228"/>
      <c r="H1" s="228"/>
      <c r="I1" s="228"/>
      <c r="J1" s="228"/>
      <c r="K1" s="228"/>
      <c r="L1" s="228"/>
      <c r="M1" s="228"/>
    </row>
    <row r="2" spans="1:14" s="57" customFormat="1" ht="57" customHeight="1">
      <c r="A2" s="76" t="s">
        <v>50</v>
      </c>
      <c r="B2" s="172" t="s">
        <v>51</v>
      </c>
      <c r="C2" s="172"/>
      <c r="D2" s="77" t="s">
        <v>52</v>
      </c>
      <c r="E2" s="176" t="s">
        <v>53</v>
      </c>
      <c r="F2" s="176"/>
      <c r="G2" s="176"/>
      <c r="H2" s="176"/>
      <c r="I2" s="176"/>
      <c r="J2" s="176"/>
      <c r="K2" s="176"/>
      <c r="L2" s="177" t="s">
        <v>54</v>
      </c>
      <c r="M2" s="177"/>
      <c r="N2" s="74"/>
    </row>
    <row r="3" spans="1:13" s="57" customFormat="1" ht="35.25" customHeight="1">
      <c r="A3" s="238" t="s">
        <v>55</v>
      </c>
      <c r="B3" s="239"/>
      <c r="C3" s="239"/>
      <c r="D3" s="239"/>
      <c r="E3" s="239"/>
      <c r="F3" s="239"/>
      <c r="G3" s="239"/>
      <c r="H3" s="239"/>
      <c r="I3" s="239"/>
      <c r="J3" s="239"/>
      <c r="K3" s="239"/>
      <c r="L3" s="239"/>
      <c r="M3" s="239"/>
    </row>
    <row r="4" spans="1:13" s="57" customFormat="1" ht="262.5" customHeight="1">
      <c r="A4" s="82" t="s">
        <v>56</v>
      </c>
      <c r="B4" s="230" t="s">
        <v>57</v>
      </c>
      <c r="C4" s="230"/>
      <c r="D4" s="78"/>
      <c r="E4" s="232" t="s">
        <v>113</v>
      </c>
      <c r="F4" s="233"/>
      <c r="G4" s="233"/>
      <c r="H4" s="233"/>
      <c r="I4" s="233"/>
      <c r="J4" s="233"/>
      <c r="K4" s="234"/>
      <c r="L4" s="231"/>
      <c r="M4" s="231"/>
    </row>
    <row r="5" spans="1:14" s="57" customFormat="1" ht="78.75" customHeight="1">
      <c r="A5" s="235" t="s">
        <v>85</v>
      </c>
      <c r="B5" s="236"/>
      <c r="C5" s="236"/>
      <c r="D5" s="236"/>
      <c r="E5" s="236"/>
      <c r="F5" s="236"/>
      <c r="G5" s="236"/>
      <c r="H5" s="236"/>
      <c r="I5" s="236"/>
      <c r="J5" s="236"/>
      <c r="K5" s="237"/>
      <c r="L5" s="207" t="s">
        <v>62</v>
      </c>
      <c r="M5" s="207"/>
      <c r="N5" s="74"/>
    </row>
    <row r="6" spans="1:14" s="57" customFormat="1" ht="42.75" customHeight="1">
      <c r="A6" s="82" t="s">
        <v>56</v>
      </c>
      <c r="B6" s="229"/>
      <c r="C6" s="229"/>
      <c r="D6" s="78" t="s">
        <v>100</v>
      </c>
      <c r="E6" s="243" t="s">
        <v>86</v>
      </c>
      <c r="F6" s="243"/>
      <c r="G6" s="243"/>
      <c r="H6" s="243"/>
      <c r="I6" s="243"/>
      <c r="J6" s="243"/>
      <c r="K6" s="243"/>
      <c r="L6" s="207"/>
      <c r="M6" s="207"/>
      <c r="N6" s="74"/>
    </row>
    <row r="7" spans="1:14" s="57" customFormat="1" ht="75.75" customHeight="1">
      <c r="A7" s="82" t="s">
        <v>59</v>
      </c>
      <c r="B7" s="229"/>
      <c r="C7" s="229"/>
      <c r="D7" s="78" t="s">
        <v>101</v>
      </c>
      <c r="E7" s="232" t="s">
        <v>104</v>
      </c>
      <c r="F7" s="233"/>
      <c r="G7" s="233"/>
      <c r="H7" s="233"/>
      <c r="I7" s="233"/>
      <c r="J7" s="233"/>
      <c r="K7" s="234"/>
      <c r="L7" s="207"/>
      <c r="M7" s="207"/>
      <c r="N7" s="74"/>
    </row>
    <row r="8" spans="1:14" s="57" customFormat="1" ht="71.25" customHeight="1">
      <c r="A8" s="82" t="s">
        <v>65</v>
      </c>
      <c r="B8" s="229"/>
      <c r="C8" s="229"/>
      <c r="D8" s="78" t="s">
        <v>102</v>
      </c>
      <c r="E8" s="232" t="s">
        <v>105</v>
      </c>
      <c r="F8" s="233"/>
      <c r="G8" s="233"/>
      <c r="H8" s="233"/>
      <c r="I8" s="233"/>
      <c r="J8" s="233"/>
      <c r="K8" s="234"/>
      <c r="L8" s="207"/>
      <c r="M8" s="207"/>
      <c r="N8" s="74"/>
    </row>
    <row r="9" spans="1:14" s="57" customFormat="1" ht="51" customHeight="1">
      <c r="A9" s="82" t="s">
        <v>67</v>
      </c>
      <c r="B9" s="229"/>
      <c r="C9" s="229"/>
      <c r="D9" s="78" t="s">
        <v>99</v>
      </c>
      <c r="E9" s="232" t="s">
        <v>106</v>
      </c>
      <c r="F9" s="233"/>
      <c r="G9" s="233"/>
      <c r="H9" s="233"/>
      <c r="I9" s="233"/>
      <c r="J9" s="233"/>
      <c r="K9" s="234"/>
      <c r="L9" s="207"/>
      <c r="M9" s="207"/>
      <c r="N9" s="74"/>
    </row>
    <row r="10" spans="1:14" s="57" customFormat="1" ht="48" customHeight="1">
      <c r="A10" s="235" t="s">
        <v>69</v>
      </c>
      <c r="B10" s="236"/>
      <c r="C10" s="236"/>
      <c r="D10" s="236"/>
      <c r="E10" s="236"/>
      <c r="F10" s="236"/>
      <c r="G10" s="236"/>
      <c r="H10" s="236"/>
      <c r="I10" s="236"/>
      <c r="J10" s="236"/>
      <c r="K10" s="237"/>
      <c r="L10" s="207" t="s">
        <v>70</v>
      </c>
      <c r="M10" s="207"/>
      <c r="N10" s="74"/>
    </row>
    <row r="11" spans="1:14" s="57" customFormat="1" ht="70.5" customHeight="1">
      <c r="A11" s="82" t="s">
        <v>56</v>
      </c>
      <c r="B11" s="251"/>
      <c r="C11" s="251"/>
      <c r="D11" s="78" t="s">
        <v>98</v>
      </c>
      <c r="E11" s="240" t="s">
        <v>72</v>
      </c>
      <c r="F11" s="241"/>
      <c r="G11" s="241"/>
      <c r="H11" s="241"/>
      <c r="I11" s="241"/>
      <c r="J11" s="241"/>
      <c r="K11" s="242"/>
      <c r="L11" s="207"/>
      <c r="M11" s="207"/>
      <c r="N11" s="74"/>
    </row>
    <row r="12" spans="1:13" s="3" customFormat="1" ht="37.5" customHeight="1">
      <c r="A12" s="248" t="s">
        <v>73</v>
      </c>
      <c r="B12" s="249"/>
      <c r="C12" s="249"/>
      <c r="D12" s="249"/>
      <c r="E12" s="249"/>
      <c r="F12" s="249"/>
      <c r="G12" s="249"/>
      <c r="H12" s="249"/>
      <c r="I12" s="249"/>
      <c r="J12" s="249"/>
      <c r="K12" s="249"/>
      <c r="L12" s="249"/>
      <c r="M12" s="249"/>
    </row>
    <row r="13" spans="1:13" s="57" customFormat="1" ht="78.75" customHeight="1">
      <c r="A13" s="82" t="s">
        <v>56</v>
      </c>
      <c r="B13" s="244"/>
      <c r="C13" s="244"/>
      <c r="D13" s="78">
        <v>500000</v>
      </c>
      <c r="E13" s="232" t="s">
        <v>76</v>
      </c>
      <c r="F13" s="233"/>
      <c r="G13" s="233"/>
      <c r="H13" s="233"/>
      <c r="I13" s="233"/>
      <c r="J13" s="233"/>
      <c r="K13" s="234"/>
      <c r="L13" s="250"/>
      <c r="M13" s="250"/>
    </row>
    <row r="14" spans="1:13" s="3" customFormat="1" ht="63" customHeight="1">
      <c r="A14" s="72" t="s">
        <v>59</v>
      </c>
      <c r="B14" s="244"/>
      <c r="C14" s="244"/>
      <c r="D14" s="78">
        <v>800000</v>
      </c>
      <c r="E14" s="245" t="s">
        <v>81</v>
      </c>
      <c r="F14" s="246"/>
      <c r="G14" s="246"/>
      <c r="H14" s="246"/>
      <c r="I14" s="246"/>
      <c r="J14" s="246"/>
      <c r="K14" s="247"/>
      <c r="L14" s="250"/>
      <c r="M14" s="250"/>
    </row>
    <row r="15" spans="1:13" s="3" customFormat="1" ht="55.5" customHeight="1">
      <c r="A15" s="72" t="s">
        <v>74</v>
      </c>
      <c r="B15" s="244"/>
      <c r="C15" s="244"/>
      <c r="D15" s="78">
        <v>1000000</v>
      </c>
      <c r="E15" s="245" t="s">
        <v>82</v>
      </c>
      <c r="F15" s="246"/>
      <c r="G15" s="246"/>
      <c r="H15" s="246"/>
      <c r="I15" s="246"/>
      <c r="J15" s="246"/>
      <c r="K15" s="247"/>
      <c r="L15" s="250"/>
      <c r="M15" s="250"/>
    </row>
    <row r="16" spans="1:13" s="3" customFormat="1" ht="51" customHeight="1">
      <c r="A16" s="72" t="s">
        <v>67</v>
      </c>
      <c r="B16" s="244"/>
      <c r="C16" s="244"/>
      <c r="D16" s="78">
        <v>1200000</v>
      </c>
      <c r="E16" s="245" t="s">
        <v>75</v>
      </c>
      <c r="F16" s="246"/>
      <c r="G16" s="246"/>
      <c r="H16" s="246"/>
      <c r="I16" s="246"/>
      <c r="J16" s="246"/>
      <c r="K16" s="247"/>
      <c r="L16" s="250"/>
      <c r="M16" s="250"/>
    </row>
  </sheetData>
  <sheetProtection/>
  <mergeCells count="33">
    <mergeCell ref="B11:C11"/>
    <mergeCell ref="L13:M13"/>
    <mergeCell ref="L10:M11"/>
    <mergeCell ref="E11:K11"/>
    <mergeCell ref="E6:K6"/>
    <mergeCell ref="B8:C8"/>
    <mergeCell ref="B16:C16"/>
    <mergeCell ref="B9:C9"/>
    <mergeCell ref="E15:K15"/>
    <mergeCell ref="B14:C14"/>
    <mergeCell ref="E14:K14"/>
    <mergeCell ref="E16:K16"/>
    <mergeCell ref="B15:C15"/>
    <mergeCell ref="E13:K13"/>
    <mergeCell ref="A10:K10"/>
    <mergeCell ref="B13:C13"/>
    <mergeCell ref="A12:M12"/>
    <mergeCell ref="L14:M16"/>
    <mergeCell ref="A1:M1"/>
    <mergeCell ref="L2:M2"/>
    <mergeCell ref="B7:C7"/>
    <mergeCell ref="B2:C2"/>
    <mergeCell ref="B4:C4"/>
    <mergeCell ref="L5:M9"/>
    <mergeCell ref="L4:M4"/>
    <mergeCell ref="E4:K4"/>
    <mergeCell ref="E2:K2"/>
    <mergeCell ref="E8:K8"/>
    <mergeCell ref="A5:K5"/>
    <mergeCell ref="B6:C6"/>
    <mergeCell ref="E7:K7"/>
    <mergeCell ref="A3:M3"/>
    <mergeCell ref="E9:K9"/>
  </mergeCells>
  <printOptions/>
  <pageMargins left="0.7" right="0.7" top="1.25" bottom="1.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IV85"/>
  <sheetViews>
    <sheetView tabSelected="1" zoomScalePageLayoutView="0" workbookViewId="0" topLeftCell="A1">
      <selection activeCell="A2" sqref="A2:J2"/>
    </sheetView>
  </sheetViews>
  <sheetFormatPr defaultColWidth="9.140625" defaultRowHeight="15"/>
  <cols>
    <col min="1" max="1" width="41.421875" style="0" customWidth="1"/>
    <col min="2" max="2" width="9.8515625" style="0" customWidth="1"/>
    <col min="3" max="9" width="14.140625" style="0" customWidth="1"/>
    <col min="10" max="10" width="3.00390625" style="0" hidden="1" customWidth="1"/>
  </cols>
  <sheetData>
    <row r="1" spans="1:9" s="3" customFormat="1" ht="50.25" customHeight="1">
      <c r="A1" s="253" t="s">
        <v>109</v>
      </c>
      <c r="B1" s="253"/>
      <c r="C1" s="84"/>
      <c r="D1" s="84"/>
      <c r="E1" s="83"/>
      <c r="F1" s="83"/>
      <c r="G1" s="83"/>
      <c r="H1" s="83"/>
      <c r="I1" s="83"/>
    </row>
    <row r="2" spans="1:10" s="3" customFormat="1" ht="57" customHeight="1">
      <c r="A2" s="169" t="s">
        <v>112</v>
      </c>
      <c r="B2" s="169"/>
      <c r="C2" s="169"/>
      <c r="D2" s="169"/>
      <c r="E2" s="169"/>
      <c r="F2" s="169"/>
      <c r="G2" s="169"/>
      <c r="H2" s="169"/>
      <c r="I2" s="169"/>
      <c r="J2" s="169"/>
    </row>
    <row r="3" spans="1:10" s="3" customFormat="1" ht="29.25" customHeight="1">
      <c r="A3" s="170" t="s">
        <v>77</v>
      </c>
      <c r="B3" s="170"/>
      <c r="C3" s="170"/>
      <c r="D3" s="170"/>
      <c r="E3" s="170"/>
      <c r="F3" s="170"/>
      <c r="G3" s="170"/>
      <c r="H3" s="170"/>
      <c r="I3" s="170"/>
      <c r="J3" s="79"/>
    </row>
    <row r="4" spans="1:10" s="3" customFormat="1" ht="33.75" customHeight="1">
      <c r="A4" s="170" t="s">
        <v>110</v>
      </c>
      <c r="B4" s="170"/>
      <c r="C4" s="170"/>
      <c r="D4" s="170"/>
      <c r="E4" s="170"/>
      <c r="F4" s="170"/>
      <c r="G4" s="170"/>
      <c r="H4" s="170"/>
      <c r="I4" s="170"/>
      <c r="J4" s="170"/>
    </row>
    <row r="5" spans="1:11" s="89" customFormat="1" ht="17.25" customHeight="1">
      <c r="A5" s="85" t="s">
        <v>97</v>
      </c>
      <c r="B5" s="85" t="s">
        <v>4</v>
      </c>
      <c r="C5" s="85" t="s">
        <v>5</v>
      </c>
      <c r="D5" s="85" t="s">
        <v>6</v>
      </c>
      <c r="E5" s="85" t="s">
        <v>7</v>
      </c>
      <c r="F5" s="85" t="s">
        <v>8</v>
      </c>
      <c r="G5" s="85" t="s">
        <v>9</v>
      </c>
      <c r="H5" s="86" t="s">
        <v>10</v>
      </c>
      <c r="I5" s="85" t="s">
        <v>11</v>
      </c>
      <c r="J5" s="87"/>
      <c r="K5" s="88"/>
    </row>
    <row r="6" spans="1:11" s="89" customFormat="1" ht="64.5" customHeight="1">
      <c r="A6" s="90" t="s">
        <v>30</v>
      </c>
      <c r="B6" s="91" t="s">
        <v>22</v>
      </c>
      <c r="C6" s="92"/>
      <c r="D6" s="92"/>
      <c r="E6" s="92"/>
      <c r="F6" s="92"/>
      <c r="G6" s="92"/>
      <c r="H6" s="93"/>
      <c r="I6" s="92"/>
      <c r="J6" s="254"/>
      <c r="K6" s="88"/>
    </row>
    <row r="7" spans="1:11" s="98" customFormat="1" ht="18.75" customHeight="1">
      <c r="A7" s="94" t="s">
        <v>12</v>
      </c>
      <c r="B7" s="95"/>
      <c r="C7" s="159">
        <v>1.07</v>
      </c>
      <c r="D7" s="159">
        <f>C7*0.055+C7</f>
        <v>1.1288500000000001</v>
      </c>
      <c r="E7" s="159">
        <f>D7*0.055+D7</f>
        <v>1.19093675</v>
      </c>
      <c r="F7" s="159">
        <f>E7*0.055+E7</f>
        <v>1.2564382712500002</v>
      </c>
      <c r="G7" s="159">
        <f>F7*0.055+F7</f>
        <v>1.3255423761687501</v>
      </c>
      <c r="H7" s="159">
        <f>G7*0.055+G7</f>
        <v>1.3984472068580314</v>
      </c>
      <c r="I7" s="96"/>
      <c r="J7" s="255"/>
      <c r="K7" s="97"/>
    </row>
    <row r="8" spans="1:11" s="98" customFormat="1" ht="18.75" customHeight="1" hidden="1">
      <c r="A8" s="94"/>
      <c r="B8" s="95"/>
      <c r="C8" s="159"/>
      <c r="D8" s="159">
        <f>ROUND(D7,2)</f>
        <v>1.13</v>
      </c>
      <c r="E8" s="159">
        <f>ROUND(E7,2)</f>
        <v>1.19</v>
      </c>
      <c r="F8" s="159">
        <f>ROUND(F7,2)</f>
        <v>1.26</v>
      </c>
      <c r="G8" s="159">
        <f>ROUND(G7,2)</f>
        <v>1.33</v>
      </c>
      <c r="H8" s="159">
        <f>ROUND(H7,2)</f>
        <v>1.4</v>
      </c>
      <c r="I8" s="96"/>
      <c r="J8" s="255"/>
      <c r="K8" s="97"/>
    </row>
    <row r="9" spans="1:11" s="98" customFormat="1" ht="18.75" customHeight="1">
      <c r="A9" s="99" t="s">
        <v>31</v>
      </c>
      <c r="B9" s="100"/>
      <c r="C9" s="101">
        <f>C7*3500000</f>
        <v>3745000</v>
      </c>
      <c r="D9" s="101">
        <f>D8*3500000</f>
        <v>3954999.9999999995</v>
      </c>
      <c r="E9" s="101">
        <f>E8*3500000</f>
        <v>4165000</v>
      </c>
      <c r="F9" s="101">
        <f>F8*3500000</f>
        <v>4410000</v>
      </c>
      <c r="G9" s="101">
        <f>G8*3500000</f>
        <v>4655000</v>
      </c>
      <c r="H9" s="101">
        <f>H8*3500000</f>
        <v>4900000</v>
      </c>
      <c r="I9" s="101"/>
      <c r="J9" s="255"/>
      <c r="K9" s="97"/>
    </row>
    <row r="10" spans="1:11" s="98" customFormat="1" ht="18.75" customHeight="1">
      <c r="A10" s="99" t="s">
        <v>13</v>
      </c>
      <c r="B10" s="100"/>
      <c r="C10" s="101"/>
      <c r="D10" s="101">
        <f>D9-C9</f>
        <v>209999.99999999953</v>
      </c>
      <c r="E10" s="101">
        <f>E9-D9</f>
        <v>210000.00000000047</v>
      </c>
      <c r="F10" s="101">
        <f>F9-E9</f>
        <v>245000</v>
      </c>
      <c r="G10" s="101">
        <f>G9-F9</f>
        <v>245000</v>
      </c>
      <c r="H10" s="101">
        <f>H9-G9</f>
        <v>245000</v>
      </c>
      <c r="I10" s="101"/>
      <c r="J10" s="255"/>
      <c r="K10" s="97"/>
    </row>
    <row r="11" spans="1:11" s="98" customFormat="1" ht="18.75" customHeight="1">
      <c r="A11" s="99" t="s">
        <v>32</v>
      </c>
      <c r="B11" s="100"/>
      <c r="C11" s="102"/>
      <c r="D11" s="103">
        <f>D7/C7</f>
        <v>1.0550000000000002</v>
      </c>
      <c r="E11" s="103">
        <f>E7/D7</f>
        <v>1.055</v>
      </c>
      <c r="F11" s="103">
        <f>F7/E7</f>
        <v>1.0550000000000002</v>
      </c>
      <c r="G11" s="103">
        <f>G7/F7</f>
        <v>1.055</v>
      </c>
      <c r="H11" s="103">
        <f>H7/G7</f>
        <v>1.055</v>
      </c>
      <c r="I11" s="103"/>
      <c r="J11" s="255"/>
      <c r="K11" s="97"/>
    </row>
    <row r="12" spans="1:11" s="89" customFormat="1" ht="36.75" customHeight="1">
      <c r="A12" s="104" t="s">
        <v>33</v>
      </c>
      <c r="B12" s="105" t="s">
        <v>23</v>
      </c>
      <c r="C12" s="106"/>
      <c r="D12" s="106"/>
      <c r="E12" s="106"/>
      <c r="F12" s="106"/>
      <c r="G12" s="106"/>
      <c r="H12" s="101"/>
      <c r="I12" s="106"/>
      <c r="J12" s="254"/>
      <c r="K12" s="88"/>
    </row>
    <row r="13" spans="1:11" s="98" customFormat="1" ht="18" customHeight="1">
      <c r="A13" s="94" t="s">
        <v>12</v>
      </c>
      <c r="B13" s="95"/>
      <c r="C13" s="96">
        <v>1.14</v>
      </c>
      <c r="D13" s="96">
        <f>C13*0.055+C13</f>
        <v>1.2026999999999999</v>
      </c>
      <c r="E13" s="96">
        <f>D13*0.055+D13</f>
        <v>1.2688484999999998</v>
      </c>
      <c r="F13" s="96">
        <f>E13*0.055+E13</f>
        <v>1.3386351675</v>
      </c>
      <c r="G13" s="96">
        <f>F13*0.055+F13</f>
        <v>1.4122601017124998</v>
      </c>
      <c r="H13" s="96">
        <f>G13*0.055+G13</f>
        <v>1.4899344073066874</v>
      </c>
      <c r="I13" s="96"/>
      <c r="J13" s="255"/>
      <c r="K13" s="97"/>
    </row>
    <row r="14" spans="1:11" s="98" customFormat="1" ht="18" customHeight="1" hidden="1">
      <c r="A14" s="94"/>
      <c r="B14" s="95"/>
      <c r="C14" s="96"/>
      <c r="D14" s="159">
        <f>ROUND(D13,2)</f>
        <v>1.2</v>
      </c>
      <c r="E14" s="159">
        <f>ROUND(E13,2)</f>
        <v>1.27</v>
      </c>
      <c r="F14" s="159">
        <f>ROUND(F13,2)</f>
        <v>1.34</v>
      </c>
      <c r="G14" s="159">
        <f>ROUND(G13,2)</f>
        <v>1.41</v>
      </c>
      <c r="H14" s="159">
        <f>ROUND(H13,2)</f>
        <v>1.49</v>
      </c>
      <c r="I14" s="96"/>
      <c r="J14" s="255"/>
      <c r="K14" s="97"/>
    </row>
    <row r="15" spans="1:11" s="98" customFormat="1" ht="18" customHeight="1">
      <c r="A15" s="99" t="s">
        <v>31</v>
      </c>
      <c r="B15" s="100"/>
      <c r="C15" s="101">
        <f>C13*3500000</f>
        <v>3989999.9999999995</v>
      </c>
      <c r="D15" s="107">
        <f>D14*3500000</f>
        <v>4200000</v>
      </c>
      <c r="E15" s="107">
        <f>E14*3500000</f>
        <v>4445000</v>
      </c>
      <c r="F15" s="107">
        <f>F14*3500000</f>
        <v>4690000</v>
      </c>
      <c r="G15" s="107">
        <f>G14*3500000</f>
        <v>4935000</v>
      </c>
      <c r="H15" s="107">
        <f>H14*3500000</f>
        <v>5215000</v>
      </c>
      <c r="I15" s="101"/>
      <c r="J15" s="255"/>
      <c r="K15" s="97"/>
    </row>
    <row r="16" spans="1:11" s="98" customFormat="1" ht="18" customHeight="1">
      <c r="A16" s="99" t="s">
        <v>13</v>
      </c>
      <c r="B16" s="100"/>
      <c r="C16" s="107"/>
      <c r="D16" s="107">
        <f>D15-C15</f>
        <v>210000.00000000047</v>
      </c>
      <c r="E16" s="107">
        <f>E15-D15</f>
        <v>245000</v>
      </c>
      <c r="F16" s="107">
        <f>F15-E15</f>
        <v>245000</v>
      </c>
      <c r="G16" s="107">
        <f>G15-F15</f>
        <v>245000</v>
      </c>
      <c r="H16" s="107">
        <f>H15-G15</f>
        <v>280000</v>
      </c>
      <c r="I16" s="107"/>
      <c r="J16" s="255"/>
      <c r="K16" s="97"/>
    </row>
    <row r="17" spans="1:11" s="98" customFormat="1" ht="18" customHeight="1">
      <c r="A17" s="99" t="s">
        <v>32</v>
      </c>
      <c r="B17" s="100"/>
      <c r="C17" s="108"/>
      <c r="D17" s="109">
        <f>D13/C13</f>
        <v>1.055</v>
      </c>
      <c r="E17" s="109">
        <f>E13/D13</f>
        <v>1.055</v>
      </c>
      <c r="F17" s="109">
        <f>F13/E13</f>
        <v>1.0550000000000002</v>
      </c>
      <c r="G17" s="109">
        <f>G13/F13</f>
        <v>1.055</v>
      </c>
      <c r="H17" s="109">
        <f>H13/G13</f>
        <v>1.055</v>
      </c>
      <c r="I17" s="109"/>
      <c r="J17" s="255"/>
      <c r="K17" s="97"/>
    </row>
    <row r="18" spans="1:11" s="89" customFormat="1" ht="39" customHeight="1">
      <c r="A18" s="110" t="s">
        <v>34</v>
      </c>
      <c r="B18" s="105" t="s">
        <v>24</v>
      </c>
      <c r="C18" s="106"/>
      <c r="D18" s="106"/>
      <c r="E18" s="106"/>
      <c r="F18" s="106"/>
      <c r="G18" s="106"/>
      <c r="H18" s="101"/>
      <c r="I18" s="106"/>
      <c r="J18" s="254"/>
      <c r="K18" s="88"/>
    </row>
    <row r="19" spans="1:11" s="89" customFormat="1" ht="18" customHeight="1">
      <c r="A19" s="94" t="s">
        <v>12</v>
      </c>
      <c r="B19" s="111"/>
      <c r="C19" s="96">
        <v>1.15</v>
      </c>
      <c r="D19" s="96">
        <f>C19*0.055+C19</f>
        <v>1.21325</v>
      </c>
      <c r="E19" s="96">
        <f>D19*0.055+D19</f>
        <v>1.27997875</v>
      </c>
      <c r="F19" s="96">
        <f>E19*0.055+E19</f>
        <v>1.3503775812499998</v>
      </c>
      <c r="G19" s="96">
        <f>F19*0.055+F19</f>
        <v>1.4246483482187497</v>
      </c>
      <c r="H19" s="96">
        <f>G19*0.055+G19</f>
        <v>1.503004007370781</v>
      </c>
      <c r="I19" s="96">
        <f>H19*0.055+H19</f>
        <v>1.5856692277761741</v>
      </c>
      <c r="J19" s="255"/>
      <c r="K19" s="88"/>
    </row>
    <row r="20" spans="1:11" s="89" customFormat="1" ht="18" customHeight="1" hidden="1">
      <c r="A20" s="94"/>
      <c r="B20" s="111"/>
      <c r="C20" s="96"/>
      <c r="D20" s="159">
        <f>ROUND(D19,2)</f>
        <v>1.21</v>
      </c>
      <c r="E20" s="159">
        <f>ROUND(E19,2)</f>
        <v>1.28</v>
      </c>
      <c r="F20" s="159">
        <f>ROUND(F19,2)</f>
        <v>1.35</v>
      </c>
      <c r="G20" s="159">
        <f>ROUND(G19,2)</f>
        <v>1.42</v>
      </c>
      <c r="H20" s="159">
        <f>ROUND(H19,2)</f>
        <v>1.5</v>
      </c>
      <c r="I20" s="159">
        <f>ROUND(I19,2)</f>
        <v>1.59</v>
      </c>
      <c r="J20" s="255"/>
      <c r="K20" s="88"/>
    </row>
    <row r="21" spans="1:11" s="89" customFormat="1" ht="18" customHeight="1">
      <c r="A21" s="99" t="s">
        <v>31</v>
      </c>
      <c r="B21" s="105"/>
      <c r="C21" s="101">
        <f>C19*3500000</f>
        <v>4024999.9999999995</v>
      </c>
      <c r="D21" s="101">
        <f>D20*3500000</f>
        <v>4235000</v>
      </c>
      <c r="E21" s="101">
        <f>E20*3500000</f>
        <v>4480000</v>
      </c>
      <c r="F21" s="101">
        <f>F20*3500000</f>
        <v>4725000</v>
      </c>
      <c r="G21" s="101">
        <f>G20*3500000</f>
        <v>4970000</v>
      </c>
      <c r="H21" s="101">
        <f>H20*3500000</f>
        <v>5250000</v>
      </c>
      <c r="I21" s="101">
        <f>I20*3500000</f>
        <v>5565000</v>
      </c>
      <c r="J21" s="255"/>
      <c r="K21" s="88"/>
    </row>
    <row r="22" spans="1:11" s="89" customFormat="1" ht="18" customHeight="1">
      <c r="A22" s="99" t="s">
        <v>13</v>
      </c>
      <c r="B22" s="105"/>
      <c r="C22" s="107"/>
      <c r="D22" s="107">
        <f>D21-C21</f>
        <v>210000.00000000047</v>
      </c>
      <c r="E22" s="107">
        <f>E21-D21</f>
        <v>245000</v>
      </c>
      <c r="F22" s="107">
        <f>F21-E21</f>
        <v>245000</v>
      </c>
      <c r="G22" s="107">
        <f>G21-F21</f>
        <v>245000</v>
      </c>
      <c r="H22" s="107">
        <f>H21-G21</f>
        <v>280000</v>
      </c>
      <c r="I22" s="107">
        <f>I21-H21</f>
        <v>315000</v>
      </c>
      <c r="J22" s="255"/>
      <c r="K22" s="88"/>
    </row>
    <row r="23" spans="1:11" s="89" customFormat="1" ht="18" customHeight="1">
      <c r="A23" s="125" t="s">
        <v>32</v>
      </c>
      <c r="B23" s="126"/>
      <c r="C23" s="127"/>
      <c r="D23" s="128">
        <f>D19/C19</f>
        <v>1.055</v>
      </c>
      <c r="E23" s="128">
        <f>E19/D19</f>
        <v>1.055</v>
      </c>
      <c r="F23" s="128">
        <f>F19/E19</f>
        <v>1.055</v>
      </c>
      <c r="G23" s="128">
        <f>G19/F19</f>
        <v>1.055</v>
      </c>
      <c r="H23" s="128">
        <f>H19/G19</f>
        <v>1.0550000000000002</v>
      </c>
      <c r="I23" s="128">
        <f>I19/H19</f>
        <v>1.0550000000000002</v>
      </c>
      <c r="J23" s="255"/>
      <c r="K23" s="88"/>
    </row>
    <row r="24" spans="1:11" s="89" customFormat="1" ht="18" customHeight="1">
      <c r="A24" s="112"/>
      <c r="B24" s="113"/>
      <c r="C24" s="157"/>
      <c r="D24" s="158"/>
      <c r="E24" s="158"/>
      <c r="F24" s="158"/>
      <c r="G24" s="158"/>
      <c r="H24" s="158"/>
      <c r="I24" s="158"/>
      <c r="J24" s="116"/>
      <c r="K24" s="113"/>
    </row>
    <row r="25" spans="1:11" s="89" customFormat="1" ht="18" customHeight="1">
      <c r="A25" s="112"/>
      <c r="B25" s="113"/>
      <c r="C25" s="157"/>
      <c r="D25" s="158"/>
      <c r="E25" s="158"/>
      <c r="F25" s="158"/>
      <c r="G25" s="158"/>
      <c r="H25" s="158"/>
      <c r="I25" s="158"/>
      <c r="J25" s="116"/>
      <c r="K25" s="113"/>
    </row>
    <row r="26" spans="1:11" s="89" customFormat="1" ht="30" customHeight="1">
      <c r="A26" s="112"/>
      <c r="B26" s="113"/>
      <c r="C26" s="114"/>
      <c r="D26" s="115"/>
      <c r="E26" s="115"/>
      <c r="F26" s="115"/>
      <c r="G26" s="115"/>
      <c r="H26" s="115"/>
      <c r="I26" s="115"/>
      <c r="J26" s="116"/>
      <c r="K26" s="113"/>
    </row>
    <row r="27" spans="1:11" s="89" customFormat="1" ht="39.75" customHeight="1">
      <c r="A27" s="90" t="s">
        <v>89</v>
      </c>
      <c r="B27" s="91" t="s">
        <v>93</v>
      </c>
      <c r="C27" s="92"/>
      <c r="D27" s="92"/>
      <c r="E27" s="92"/>
      <c r="F27" s="92"/>
      <c r="G27" s="92"/>
      <c r="H27" s="93"/>
      <c r="I27" s="92"/>
      <c r="J27" s="254"/>
      <c r="K27" s="88"/>
    </row>
    <row r="28" spans="1:11" s="89" customFormat="1" ht="18" customHeight="1">
      <c r="A28" s="94" t="s">
        <v>12</v>
      </c>
      <c r="B28" s="111"/>
      <c r="C28" s="96">
        <v>1.14</v>
      </c>
      <c r="D28" s="96">
        <f>C28*0.055+C28</f>
        <v>1.2026999999999999</v>
      </c>
      <c r="E28" s="96">
        <f>D28*0.055+D28</f>
        <v>1.2688484999999998</v>
      </c>
      <c r="F28" s="96">
        <f>E28*0.055+E28</f>
        <v>1.3386351675</v>
      </c>
      <c r="G28" s="96">
        <f>F28*0.055+F28</f>
        <v>1.4122601017124998</v>
      </c>
      <c r="H28" s="117"/>
      <c r="I28" s="117"/>
      <c r="J28" s="255"/>
      <c r="K28" s="88"/>
    </row>
    <row r="29" spans="1:11" s="89" customFormat="1" ht="18" customHeight="1" hidden="1">
      <c r="A29" s="94"/>
      <c r="B29" s="111"/>
      <c r="C29" s="96"/>
      <c r="D29" s="159">
        <f>ROUND(D28,2)</f>
        <v>1.2</v>
      </c>
      <c r="E29" s="159">
        <f>ROUND(E28,2)</f>
        <v>1.27</v>
      </c>
      <c r="F29" s="159">
        <f>ROUND(F28,2)</f>
        <v>1.34</v>
      </c>
      <c r="G29" s="159">
        <f>ROUND(G28,2)</f>
        <v>1.41</v>
      </c>
      <c r="H29" s="117"/>
      <c r="I29" s="117"/>
      <c r="J29" s="255"/>
      <c r="K29" s="88"/>
    </row>
    <row r="30" spans="1:11" s="89" customFormat="1" ht="18" customHeight="1">
      <c r="A30" s="99" t="s">
        <v>31</v>
      </c>
      <c r="B30" s="105"/>
      <c r="C30" s="101">
        <f>C28*3500000</f>
        <v>3989999.9999999995</v>
      </c>
      <c r="D30" s="101">
        <f>D29*3500000</f>
        <v>4200000</v>
      </c>
      <c r="E30" s="101">
        <f>E29*3500000</f>
        <v>4445000</v>
      </c>
      <c r="F30" s="101">
        <f>F29*3500000</f>
        <v>4690000</v>
      </c>
      <c r="G30" s="101">
        <f>G29*3500000</f>
        <v>4935000</v>
      </c>
      <c r="H30" s="101"/>
      <c r="I30" s="101"/>
      <c r="J30" s="255"/>
      <c r="K30" s="88"/>
    </row>
    <row r="31" spans="1:11" s="89" customFormat="1" ht="18" customHeight="1">
      <c r="A31" s="99" t="s">
        <v>13</v>
      </c>
      <c r="B31" s="105"/>
      <c r="C31" s="107"/>
      <c r="D31" s="107">
        <f>D30-C30</f>
        <v>210000.00000000047</v>
      </c>
      <c r="E31" s="107">
        <f>E30-D30</f>
        <v>245000</v>
      </c>
      <c r="F31" s="107">
        <f>F30-E30</f>
        <v>245000</v>
      </c>
      <c r="G31" s="107">
        <f>G30-F30</f>
        <v>245000</v>
      </c>
      <c r="H31" s="101"/>
      <c r="I31" s="101"/>
      <c r="J31" s="255"/>
      <c r="K31" s="88"/>
    </row>
    <row r="32" spans="1:11" s="89" customFormat="1" ht="18" customHeight="1">
      <c r="A32" s="99" t="s">
        <v>32</v>
      </c>
      <c r="B32" s="105"/>
      <c r="C32" s="108"/>
      <c r="D32" s="103">
        <f>D28/C28</f>
        <v>1.055</v>
      </c>
      <c r="E32" s="103">
        <f>E28/D28</f>
        <v>1.055</v>
      </c>
      <c r="F32" s="103">
        <f>F28/E28</f>
        <v>1.0550000000000002</v>
      </c>
      <c r="G32" s="103">
        <f>G28/F28</f>
        <v>1.055</v>
      </c>
      <c r="H32" s="102"/>
      <c r="I32" s="118"/>
      <c r="J32" s="255"/>
      <c r="K32" s="88"/>
    </row>
    <row r="33" spans="1:11" s="89" customFormat="1" ht="21.75" customHeight="1">
      <c r="A33" s="104" t="s">
        <v>90</v>
      </c>
      <c r="B33" s="105" t="s">
        <v>94</v>
      </c>
      <c r="C33" s="106"/>
      <c r="D33" s="106"/>
      <c r="E33" s="106"/>
      <c r="F33" s="106"/>
      <c r="G33" s="106"/>
      <c r="H33" s="101"/>
      <c r="I33" s="106"/>
      <c r="J33" s="254"/>
      <c r="K33" s="88"/>
    </row>
    <row r="34" spans="1:11" s="123" customFormat="1" ht="20.25" customHeight="1">
      <c r="A34" s="119" t="s">
        <v>12</v>
      </c>
      <c r="B34" s="111"/>
      <c r="C34" s="96">
        <v>1.16</v>
      </c>
      <c r="D34" s="96">
        <f>C34*0.055+C34</f>
        <v>1.2238</v>
      </c>
      <c r="E34" s="96">
        <f>D34*0.055+D34</f>
        <v>1.291109</v>
      </c>
      <c r="F34" s="96">
        <f>E34*0.055+E34</f>
        <v>1.362119995</v>
      </c>
      <c r="G34" s="96">
        <f>F34*0.055+F34</f>
        <v>1.4370365947250001</v>
      </c>
      <c r="H34" s="120"/>
      <c r="I34" s="121"/>
      <c r="J34" s="255"/>
      <c r="K34" s="122"/>
    </row>
    <row r="35" spans="1:11" s="123" customFormat="1" ht="20.25" customHeight="1" hidden="1">
      <c r="A35" s="119"/>
      <c r="B35" s="111"/>
      <c r="C35" s="96"/>
      <c r="D35" s="159">
        <f>ROUND(D34,2)</f>
        <v>1.22</v>
      </c>
      <c r="E35" s="159">
        <f>ROUND(E34,2)</f>
        <v>1.29</v>
      </c>
      <c r="F35" s="159">
        <f>ROUND(F34,2)</f>
        <v>1.36</v>
      </c>
      <c r="G35" s="159">
        <f>ROUND(G34,2)</f>
        <v>1.44</v>
      </c>
      <c r="H35" s="120"/>
      <c r="I35" s="121"/>
      <c r="J35" s="255"/>
      <c r="K35" s="122"/>
    </row>
    <row r="36" spans="1:11" s="89" customFormat="1" ht="20.25" customHeight="1">
      <c r="A36" s="124" t="s">
        <v>31</v>
      </c>
      <c r="B36" s="105"/>
      <c r="C36" s="101">
        <f>C34*3500000</f>
        <v>4059999.9999999995</v>
      </c>
      <c r="D36" s="101">
        <f>D35*3500000</f>
        <v>4270000</v>
      </c>
      <c r="E36" s="101">
        <f>E35*3500000</f>
        <v>4515000</v>
      </c>
      <c r="F36" s="101">
        <f>F35*3500000</f>
        <v>4760000</v>
      </c>
      <c r="G36" s="101">
        <f>G35*3500000</f>
        <v>5040000</v>
      </c>
      <c r="H36" s="101"/>
      <c r="I36" s="106"/>
      <c r="J36" s="255"/>
      <c r="K36" s="88"/>
    </row>
    <row r="37" spans="1:11" s="89" customFormat="1" ht="20.25" customHeight="1">
      <c r="A37" s="124" t="s">
        <v>13</v>
      </c>
      <c r="B37" s="105"/>
      <c r="C37" s="107"/>
      <c r="D37" s="107">
        <f>D36-C36</f>
        <v>210000.00000000047</v>
      </c>
      <c r="E37" s="107">
        <f>E36-D36</f>
        <v>245000</v>
      </c>
      <c r="F37" s="107">
        <f>F36-E36</f>
        <v>245000</v>
      </c>
      <c r="G37" s="107">
        <f>G36-F36</f>
        <v>280000</v>
      </c>
      <c r="H37" s="101"/>
      <c r="I37" s="106"/>
      <c r="J37" s="255"/>
      <c r="K37" s="88"/>
    </row>
    <row r="38" spans="1:11" s="89" customFormat="1" ht="20.25" customHeight="1">
      <c r="A38" s="124" t="s">
        <v>32</v>
      </c>
      <c r="B38" s="105"/>
      <c r="C38" s="108"/>
      <c r="D38" s="103">
        <f>D34/C34</f>
        <v>1.0550000000000002</v>
      </c>
      <c r="E38" s="103">
        <f>E34/D34</f>
        <v>1.0550000000000002</v>
      </c>
      <c r="F38" s="103">
        <f>F34/E34</f>
        <v>1.055</v>
      </c>
      <c r="G38" s="103">
        <f>G34/F34</f>
        <v>1.0550000000000002</v>
      </c>
      <c r="H38" s="101"/>
      <c r="I38" s="106"/>
      <c r="J38" s="255"/>
      <c r="K38" s="88"/>
    </row>
    <row r="39" spans="1:11" s="89" customFormat="1" ht="22.5" customHeight="1">
      <c r="A39" s="110" t="s">
        <v>91</v>
      </c>
      <c r="B39" s="105" t="s">
        <v>95</v>
      </c>
      <c r="C39" s="106"/>
      <c r="D39" s="106"/>
      <c r="E39" s="106"/>
      <c r="F39" s="106"/>
      <c r="G39" s="106"/>
      <c r="H39" s="101"/>
      <c r="I39" s="106"/>
      <c r="J39" s="254"/>
      <c r="K39" s="88"/>
    </row>
    <row r="40" spans="1:11" s="123" customFormat="1" ht="18.75" customHeight="1">
      <c r="A40" s="119" t="s">
        <v>12</v>
      </c>
      <c r="B40" s="111"/>
      <c r="C40" s="96">
        <v>1.16</v>
      </c>
      <c r="D40" s="96">
        <f>C40*0.055+C40</f>
        <v>1.2238</v>
      </c>
      <c r="E40" s="96">
        <f>D40*0.055+D40</f>
        <v>1.291109</v>
      </c>
      <c r="F40" s="96">
        <f>E40*0.055+E40</f>
        <v>1.362119995</v>
      </c>
      <c r="G40" s="121"/>
      <c r="H40" s="120"/>
      <c r="I40" s="121"/>
      <c r="J40" s="255"/>
      <c r="K40" s="122"/>
    </row>
    <row r="41" spans="1:11" s="123" customFormat="1" ht="18.75" customHeight="1" hidden="1">
      <c r="A41" s="119"/>
      <c r="B41" s="111"/>
      <c r="C41" s="96"/>
      <c r="D41" s="159">
        <f>ROUND(D40,2)</f>
        <v>1.22</v>
      </c>
      <c r="E41" s="159">
        <f>ROUND(E40,2)</f>
        <v>1.29</v>
      </c>
      <c r="F41" s="159">
        <f>ROUND(F40,2)</f>
        <v>1.36</v>
      </c>
      <c r="G41" s="121"/>
      <c r="H41" s="120"/>
      <c r="I41" s="121"/>
      <c r="J41" s="255"/>
      <c r="K41" s="122"/>
    </row>
    <row r="42" spans="1:11" s="89" customFormat="1" ht="18.75" customHeight="1">
      <c r="A42" s="119" t="s">
        <v>48</v>
      </c>
      <c r="B42" s="105"/>
      <c r="C42" s="101">
        <f>C40*3500000</f>
        <v>4059999.9999999995</v>
      </c>
      <c r="D42" s="101">
        <f>D41*3500000</f>
        <v>4270000</v>
      </c>
      <c r="E42" s="101">
        <f>E41*3500000</f>
        <v>4515000</v>
      </c>
      <c r="F42" s="101">
        <f>F41*3500000</f>
        <v>4760000</v>
      </c>
      <c r="G42" s="106"/>
      <c r="H42" s="101"/>
      <c r="I42" s="106"/>
      <c r="J42" s="255"/>
      <c r="K42" s="88"/>
    </row>
    <row r="43" spans="1:11" s="89" customFormat="1" ht="18.75" customHeight="1">
      <c r="A43" s="124" t="s">
        <v>13</v>
      </c>
      <c r="B43" s="105"/>
      <c r="C43" s="107"/>
      <c r="D43" s="107">
        <f>D42-C42</f>
        <v>210000.00000000047</v>
      </c>
      <c r="E43" s="107">
        <f>E42-D42</f>
        <v>245000</v>
      </c>
      <c r="F43" s="107">
        <f>F42-E42</f>
        <v>245000</v>
      </c>
      <c r="G43" s="106"/>
      <c r="H43" s="101"/>
      <c r="I43" s="106"/>
      <c r="J43" s="255"/>
      <c r="K43" s="88"/>
    </row>
    <row r="44" spans="1:11" s="89" customFormat="1" ht="18.75" customHeight="1">
      <c r="A44" s="124" t="s">
        <v>32</v>
      </c>
      <c r="B44" s="105"/>
      <c r="C44" s="108"/>
      <c r="D44" s="103">
        <f>D40/C40</f>
        <v>1.0550000000000002</v>
      </c>
      <c r="E44" s="103">
        <f>E40/D40</f>
        <v>1.0550000000000002</v>
      </c>
      <c r="F44" s="103">
        <f>F40/E40</f>
        <v>1.055</v>
      </c>
      <c r="G44" s="106"/>
      <c r="H44" s="101"/>
      <c r="I44" s="106"/>
      <c r="J44" s="255"/>
      <c r="K44" s="88"/>
    </row>
    <row r="45" spans="1:11" s="89" customFormat="1" ht="37.5" customHeight="1">
      <c r="A45" s="110" t="s">
        <v>92</v>
      </c>
      <c r="B45" s="105" t="s">
        <v>96</v>
      </c>
      <c r="C45" s="106"/>
      <c r="D45" s="106"/>
      <c r="E45" s="106"/>
      <c r="F45" s="106"/>
      <c r="G45" s="106"/>
      <c r="H45" s="101"/>
      <c r="I45" s="106"/>
      <c r="J45" s="254"/>
      <c r="K45" s="88"/>
    </row>
    <row r="46" spans="1:11" s="123" customFormat="1" ht="19.5" customHeight="1">
      <c r="A46" s="94" t="s">
        <v>12</v>
      </c>
      <c r="B46" s="111"/>
      <c r="C46" s="96">
        <v>1.2</v>
      </c>
      <c r="D46" s="96">
        <f>C46*0.055+C46</f>
        <v>1.266</v>
      </c>
      <c r="E46" s="96">
        <f>D46*0.055+D46</f>
        <v>1.33563</v>
      </c>
      <c r="F46" s="96">
        <f>E46*0.055+E46</f>
        <v>1.40908965</v>
      </c>
      <c r="G46" s="96"/>
      <c r="H46" s="96"/>
      <c r="I46" s="96"/>
      <c r="J46" s="255"/>
      <c r="K46" s="122"/>
    </row>
    <row r="47" spans="1:11" s="123" customFormat="1" ht="19.5" customHeight="1" hidden="1">
      <c r="A47" s="94"/>
      <c r="B47" s="111"/>
      <c r="C47" s="96"/>
      <c r="D47" s="159">
        <f>ROUND(D46,2)</f>
        <v>1.27</v>
      </c>
      <c r="E47" s="159">
        <f>ROUND(E46,2)</f>
        <v>1.34</v>
      </c>
      <c r="F47" s="159">
        <f>ROUND(F46,2)</f>
        <v>1.41</v>
      </c>
      <c r="G47" s="96"/>
      <c r="H47" s="96"/>
      <c r="I47" s="96"/>
      <c r="J47" s="255"/>
      <c r="K47" s="122"/>
    </row>
    <row r="48" spans="1:11" s="89" customFormat="1" ht="19.5" customHeight="1">
      <c r="A48" s="99" t="s">
        <v>31</v>
      </c>
      <c r="B48" s="105"/>
      <c r="C48" s="101">
        <f>C46*3500000</f>
        <v>4200000</v>
      </c>
      <c r="D48" s="101">
        <f>D47*3500000</f>
        <v>4445000</v>
      </c>
      <c r="E48" s="101">
        <f>E47*3500000</f>
        <v>4690000</v>
      </c>
      <c r="F48" s="101">
        <f>F47*3500000</f>
        <v>4935000</v>
      </c>
      <c r="G48" s="101"/>
      <c r="H48" s="101"/>
      <c r="I48" s="101"/>
      <c r="J48" s="255"/>
      <c r="K48" s="88"/>
    </row>
    <row r="49" spans="1:11" s="89" customFormat="1" ht="19.5" customHeight="1">
      <c r="A49" s="99" t="s">
        <v>13</v>
      </c>
      <c r="B49" s="105"/>
      <c r="C49" s="107"/>
      <c r="D49" s="107">
        <f>D48-C48</f>
        <v>245000</v>
      </c>
      <c r="E49" s="107">
        <f>E48-D48</f>
        <v>245000</v>
      </c>
      <c r="F49" s="107">
        <f>F48-E48</f>
        <v>245000</v>
      </c>
      <c r="G49" s="107"/>
      <c r="H49" s="101"/>
      <c r="I49" s="101"/>
      <c r="J49" s="255"/>
      <c r="K49" s="88"/>
    </row>
    <row r="50" spans="1:11" s="89" customFormat="1" ht="19.5" customHeight="1">
      <c r="A50" s="125" t="s">
        <v>32</v>
      </c>
      <c r="B50" s="126"/>
      <c r="C50" s="127"/>
      <c r="D50" s="128">
        <f>D46/C46</f>
        <v>1.0550000000000002</v>
      </c>
      <c r="E50" s="128">
        <f>E46/D46</f>
        <v>1.0550000000000002</v>
      </c>
      <c r="F50" s="128">
        <f>F46/E46</f>
        <v>1.055</v>
      </c>
      <c r="G50" s="129"/>
      <c r="H50" s="130"/>
      <c r="I50" s="129"/>
      <c r="J50" s="255"/>
      <c r="K50" s="88"/>
    </row>
    <row r="51" spans="1:10" s="89" customFormat="1" ht="39" customHeight="1">
      <c r="A51" s="104" t="s">
        <v>107</v>
      </c>
      <c r="B51" s="105" t="s">
        <v>43</v>
      </c>
      <c r="C51" s="106"/>
      <c r="D51" s="106"/>
      <c r="E51" s="106"/>
      <c r="F51" s="106"/>
      <c r="G51" s="106"/>
      <c r="H51" s="101"/>
      <c r="I51" s="106"/>
      <c r="J51" s="254"/>
    </row>
    <row r="52" spans="1:10" s="89" customFormat="1" ht="22.5" customHeight="1">
      <c r="A52" s="119" t="s">
        <v>12</v>
      </c>
      <c r="B52" s="111"/>
      <c r="C52" s="96">
        <v>1.27</v>
      </c>
      <c r="D52" s="96">
        <f>C52*0.055+C52</f>
        <v>1.33985</v>
      </c>
      <c r="E52" s="96">
        <f>D52*0.055+D52</f>
        <v>1.41354175</v>
      </c>
      <c r="F52" s="96">
        <f>E52*0.055+E52</f>
        <v>1.49128654625</v>
      </c>
      <c r="G52" s="117"/>
      <c r="H52" s="101"/>
      <c r="I52" s="106"/>
      <c r="J52" s="255"/>
    </row>
    <row r="53" spans="1:10" s="89" customFormat="1" ht="22.5" customHeight="1" hidden="1">
      <c r="A53" s="119"/>
      <c r="B53" s="111"/>
      <c r="C53" s="96"/>
      <c r="D53" s="159">
        <f>ROUND(D52,2)</f>
        <v>1.34</v>
      </c>
      <c r="E53" s="159">
        <f>ROUND(E52,2)</f>
        <v>1.41</v>
      </c>
      <c r="F53" s="159">
        <f>ROUND(F52,2)</f>
        <v>1.49</v>
      </c>
      <c r="G53" s="117"/>
      <c r="H53" s="101"/>
      <c r="I53" s="106"/>
      <c r="J53" s="255"/>
    </row>
    <row r="54" spans="1:10" s="89" customFormat="1" ht="22.5" customHeight="1">
      <c r="A54" s="124" t="s">
        <v>31</v>
      </c>
      <c r="B54" s="105"/>
      <c r="C54" s="101">
        <f>C52*3500000</f>
        <v>4445000</v>
      </c>
      <c r="D54" s="101">
        <f>D53*3500000</f>
        <v>4690000</v>
      </c>
      <c r="E54" s="101">
        <f>E53*3500000</f>
        <v>4935000</v>
      </c>
      <c r="F54" s="101">
        <f>F53*3500000</f>
        <v>5215000</v>
      </c>
      <c r="G54" s="101"/>
      <c r="H54" s="101"/>
      <c r="I54" s="106"/>
      <c r="J54" s="255"/>
    </row>
    <row r="55" spans="1:10" s="89" customFormat="1" ht="22.5" customHeight="1">
      <c r="A55" s="124" t="s">
        <v>13</v>
      </c>
      <c r="B55" s="105"/>
      <c r="C55" s="107"/>
      <c r="D55" s="107">
        <f>D54-C54</f>
        <v>245000</v>
      </c>
      <c r="E55" s="107">
        <f>E54-D54</f>
        <v>245000</v>
      </c>
      <c r="F55" s="107">
        <f>F54-E54</f>
        <v>280000</v>
      </c>
      <c r="G55" s="107"/>
      <c r="H55" s="101"/>
      <c r="I55" s="106"/>
      <c r="J55" s="255"/>
    </row>
    <row r="56" spans="1:10" s="89" customFormat="1" ht="22.5" customHeight="1">
      <c r="A56" s="131" t="s">
        <v>32</v>
      </c>
      <c r="B56" s="126"/>
      <c r="C56" s="127"/>
      <c r="D56" s="128">
        <f>D52/C52</f>
        <v>1.055</v>
      </c>
      <c r="E56" s="128">
        <f>E52/D52</f>
        <v>1.055</v>
      </c>
      <c r="F56" s="128">
        <f>F52/E52</f>
        <v>1.055</v>
      </c>
      <c r="G56" s="129"/>
      <c r="H56" s="132"/>
      <c r="I56" s="133"/>
      <c r="J56" s="255"/>
    </row>
    <row r="57" spans="1:10" s="113" customFormat="1" ht="22.5" customHeight="1">
      <c r="A57" s="163"/>
      <c r="C57" s="157"/>
      <c r="D57" s="158"/>
      <c r="E57" s="158"/>
      <c r="F57" s="158"/>
      <c r="G57" s="164"/>
      <c r="H57" s="165"/>
      <c r="I57" s="161"/>
      <c r="J57" s="160"/>
    </row>
    <row r="58" spans="1:10" s="113" customFormat="1" ht="22.5" customHeight="1">
      <c r="A58" s="163"/>
      <c r="C58" s="157"/>
      <c r="D58" s="158"/>
      <c r="E58" s="158"/>
      <c r="F58" s="158"/>
      <c r="G58" s="164"/>
      <c r="H58" s="165"/>
      <c r="I58" s="161"/>
      <c r="J58" s="160"/>
    </row>
    <row r="59" spans="1:12" s="89" customFormat="1" ht="29.25" customHeight="1">
      <c r="A59" s="252" t="s">
        <v>111</v>
      </c>
      <c r="B59" s="166"/>
      <c r="C59" s="166"/>
      <c r="D59" s="166"/>
      <c r="E59" s="166"/>
      <c r="F59" s="166"/>
      <c r="G59" s="166"/>
      <c r="H59" s="166"/>
      <c r="I59" s="80"/>
      <c r="J59" s="162"/>
      <c r="L59" s="113"/>
    </row>
    <row r="60" spans="1:10" s="89" customFormat="1" ht="20.25" customHeight="1">
      <c r="A60" s="87" t="s">
        <v>108</v>
      </c>
      <c r="B60" s="134" t="s">
        <v>4</v>
      </c>
      <c r="C60" s="134" t="s">
        <v>5</v>
      </c>
      <c r="D60" s="134" t="s">
        <v>6</v>
      </c>
      <c r="E60" s="134" t="s">
        <v>7</v>
      </c>
      <c r="F60" s="134" t="s">
        <v>8</v>
      </c>
      <c r="G60" s="135" t="s">
        <v>9</v>
      </c>
      <c r="H60" s="134" t="s">
        <v>10</v>
      </c>
      <c r="I60" s="257"/>
      <c r="J60" s="257"/>
    </row>
    <row r="61" spans="1:10" s="89" customFormat="1" ht="33.75" customHeight="1">
      <c r="A61" s="136" t="s">
        <v>15</v>
      </c>
      <c r="B61" s="91" t="s">
        <v>18</v>
      </c>
      <c r="C61" s="92"/>
      <c r="D61" s="92"/>
      <c r="E61" s="92"/>
      <c r="F61" s="92"/>
      <c r="G61" s="137"/>
      <c r="H61" s="92"/>
      <c r="I61" s="256"/>
      <c r="J61" s="138"/>
    </row>
    <row r="62" spans="1:10" s="89" customFormat="1" ht="18" customHeight="1">
      <c r="A62" s="94" t="s">
        <v>12</v>
      </c>
      <c r="B62" s="111"/>
      <c r="C62" s="139">
        <v>1.07</v>
      </c>
      <c r="D62" s="139">
        <f>C62*0.05+C62</f>
        <v>1.1235000000000002</v>
      </c>
      <c r="E62" s="139">
        <f>D62*0.05+D62</f>
        <v>1.1796750000000003</v>
      </c>
      <c r="F62" s="139">
        <f>E62*0.05+E62</f>
        <v>1.2386587500000004</v>
      </c>
      <c r="G62" s="139">
        <f>F62*0.05+F62</f>
        <v>1.3005916875000003</v>
      </c>
      <c r="H62" s="139">
        <f>G62*0.05+G62</f>
        <v>1.3656212718750003</v>
      </c>
      <c r="I62" s="256"/>
      <c r="J62" s="138"/>
    </row>
    <row r="63" spans="1:10" s="89" customFormat="1" ht="18" customHeight="1" hidden="1">
      <c r="A63" s="94"/>
      <c r="B63" s="111"/>
      <c r="C63" s="139"/>
      <c r="D63" s="159">
        <f>ROUND(D62,2)</f>
        <v>1.12</v>
      </c>
      <c r="E63" s="159">
        <f>ROUND(E62,2)</f>
        <v>1.18</v>
      </c>
      <c r="F63" s="159">
        <f>ROUND(F62,2)</f>
        <v>1.24</v>
      </c>
      <c r="G63" s="159">
        <f>ROUND(G62,2)</f>
        <v>1.3</v>
      </c>
      <c r="H63" s="159">
        <f>ROUND(H62,2)</f>
        <v>1.37</v>
      </c>
      <c r="I63" s="256"/>
      <c r="J63" s="138"/>
    </row>
    <row r="64" spans="1:10" s="89" customFormat="1" ht="18" customHeight="1">
      <c r="A64" s="99" t="s">
        <v>31</v>
      </c>
      <c r="B64" s="105"/>
      <c r="C64" s="101">
        <f>C62*3500000</f>
        <v>3745000</v>
      </c>
      <c r="D64" s="101">
        <f>D63*3500000</f>
        <v>3920000.0000000005</v>
      </c>
      <c r="E64" s="101">
        <f>E63*3500000</f>
        <v>4130000</v>
      </c>
      <c r="F64" s="101">
        <f>F63*3500000</f>
        <v>4340000</v>
      </c>
      <c r="G64" s="101">
        <f>G63*3500000</f>
        <v>4550000</v>
      </c>
      <c r="H64" s="101">
        <f>H63*3500000</f>
        <v>4795000</v>
      </c>
      <c r="I64" s="256"/>
      <c r="J64" s="138"/>
    </row>
    <row r="65" spans="1:10" s="89" customFormat="1" ht="18" customHeight="1">
      <c r="A65" s="99" t="s">
        <v>13</v>
      </c>
      <c r="B65" s="105"/>
      <c r="C65" s="107"/>
      <c r="D65" s="107">
        <f>D64-C64</f>
        <v>175000.00000000047</v>
      </c>
      <c r="E65" s="107">
        <f>E64-D64</f>
        <v>209999.99999999953</v>
      </c>
      <c r="F65" s="107">
        <f>F64-E64</f>
        <v>210000</v>
      </c>
      <c r="G65" s="107">
        <f>G64-F64</f>
        <v>210000</v>
      </c>
      <c r="H65" s="107">
        <f>H64-G64</f>
        <v>245000</v>
      </c>
      <c r="I65" s="256"/>
      <c r="J65" s="138"/>
    </row>
    <row r="66" spans="1:10" s="89" customFormat="1" ht="18" customHeight="1">
      <c r="A66" s="125" t="s">
        <v>32</v>
      </c>
      <c r="B66" s="126"/>
      <c r="C66" s="127"/>
      <c r="D66" s="128">
        <f>D62/C62</f>
        <v>1.05</v>
      </c>
      <c r="E66" s="128">
        <f>E62/D62</f>
        <v>1.05</v>
      </c>
      <c r="F66" s="128">
        <f>F62/E62</f>
        <v>1.05</v>
      </c>
      <c r="G66" s="128">
        <f>G62/F62</f>
        <v>1.05</v>
      </c>
      <c r="H66" s="128">
        <f>H62/G62</f>
        <v>1.05</v>
      </c>
      <c r="I66" s="256"/>
      <c r="J66" s="138"/>
    </row>
    <row r="67" spans="1:10" s="89" customFormat="1" ht="20.25" customHeight="1">
      <c r="A67" s="136" t="s">
        <v>17</v>
      </c>
      <c r="B67" s="91" t="s">
        <v>19</v>
      </c>
      <c r="C67" s="92"/>
      <c r="D67" s="92"/>
      <c r="E67" s="92"/>
      <c r="F67" s="92"/>
      <c r="G67" s="140"/>
      <c r="H67" s="141"/>
      <c r="I67" s="256"/>
      <c r="J67" s="138"/>
    </row>
    <row r="68" spans="1:11" s="89" customFormat="1" ht="18.75" customHeight="1">
      <c r="A68" s="94" t="s">
        <v>12</v>
      </c>
      <c r="B68" s="111"/>
      <c r="C68" s="121">
        <v>1.21</v>
      </c>
      <c r="D68" s="139">
        <f>C68*0.06+C68</f>
        <v>1.2826</v>
      </c>
      <c r="E68" s="139">
        <f>D68*0.06+D68</f>
        <v>1.359556</v>
      </c>
      <c r="F68" s="139">
        <f>E68*0.06+E68</f>
        <v>1.44112936</v>
      </c>
      <c r="G68" s="139">
        <f>F68*0.06+F68</f>
        <v>1.5275971216</v>
      </c>
      <c r="H68" s="139">
        <f>G68*0.06+G68</f>
        <v>1.619252948896</v>
      </c>
      <c r="I68" s="256"/>
      <c r="J68" s="138"/>
      <c r="K68" s="142"/>
    </row>
    <row r="69" spans="1:11" s="89" customFormat="1" ht="18.75" customHeight="1" hidden="1">
      <c r="A69" s="94"/>
      <c r="B69" s="111"/>
      <c r="C69" s="121"/>
      <c r="D69" s="159">
        <f>ROUND(D68,2)</f>
        <v>1.28</v>
      </c>
      <c r="E69" s="159">
        <f>ROUND(E68,2)</f>
        <v>1.36</v>
      </c>
      <c r="F69" s="159">
        <f>ROUND(F68,2)</f>
        <v>1.44</v>
      </c>
      <c r="G69" s="159">
        <f>ROUND(G68,2)</f>
        <v>1.53</v>
      </c>
      <c r="H69" s="159">
        <f>ROUND(H68,2)</f>
        <v>1.62</v>
      </c>
      <c r="I69" s="256"/>
      <c r="J69" s="138"/>
      <c r="K69" s="142"/>
    </row>
    <row r="70" spans="1:10" s="89" customFormat="1" ht="18.75" customHeight="1">
      <c r="A70" s="99" t="s">
        <v>31</v>
      </c>
      <c r="B70" s="105"/>
      <c r="C70" s="101">
        <f>C68*3500000</f>
        <v>4235000</v>
      </c>
      <c r="D70" s="101">
        <f>D69*3500000</f>
        <v>4480000</v>
      </c>
      <c r="E70" s="101">
        <f>E69*3500000</f>
        <v>4760000</v>
      </c>
      <c r="F70" s="101">
        <f>F69*3500000</f>
        <v>5040000</v>
      </c>
      <c r="G70" s="101">
        <f>G69*3500000</f>
        <v>5355000</v>
      </c>
      <c r="H70" s="101">
        <f>H69*3500000</f>
        <v>5670000</v>
      </c>
      <c r="I70" s="256"/>
      <c r="J70" s="138"/>
    </row>
    <row r="71" spans="1:10" s="89" customFormat="1" ht="18.75" customHeight="1">
      <c r="A71" s="99" t="s">
        <v>13</v>
      </c>
      <c r="B71" s="105"/>
      <c r="C71" s="107"/>
      <c r="D71" s="107">
        <f>D70-C70</f>
        <v>245000</v>
      </c>
      <c r="E71" s="107">
        <f>E70-D70</f>
        <v>280000</v>
      </c>
      <c r="F71" s="107">
        <f>F70-E70</f>
        <v>280000</v>
      </c>
      <c r="G71" s="107">
        <f>G70-F70</f>
        <v>315000</v>
      </c>
      <c r="H71" s="107">
        <f>H70-G70</f>
        <v>315000</v>
      </c>
      <c r="I71" s="256"/>
      <c r="J71" s="138"/>
    </row>
    <row r="72" spans="1:10" s="143" customFormat="1" ht="18.75" customHeight="1">
      <c r="A72" s="99" t="s">
        <v>32</v>
      </c>
      <c r="B72" s="106"/>
      <c r="C72" s="108"/>
      <c r="D72" s="109">
        <f>D68/C68</f>
        <v>1.06</v>
      </c>
      <c r="E72" s="109">
        <f>E68/D68</f>
        <v>1.06</v>
      </c>
      <c r="F72" s="109">
        <f>F68/E68</f>
        <v>1.06</v>
      </c>
      <c r="G72" s="109">
        <f>G68/F68</f>
        <v>1.06</v>
      </c>
      <c r="H72" s="109">
        <f>H68/G68</f>
        <v>1.06</v>
      </c>
      <c r="I72" s="256"/>
      <c r="J72" s="138"/>
    </row>
    <row r="73" spans="1:11" s="89" customFormat="1" ht="20.25" customHeight="1">
      <c r="A73" s="136" t="s">
        <v>16</v>
      </c>
      <c r="B73" s="91" t="s">
        <v>20</v>
      </c>
      <c r="C73" s="92"/>
      <c r="D73" s="92"/>
      <c r="E73" s="92"/>
      <c r="F73" s="92"/>
      <c r="G73" s="141"/>
      <c r="H73" s="141"/>
      <c r="I73" s="256"/>
      <c r="J73" s="256"/>
      <c r="K73" s="113"/>
    </row>
    <row r="74" spans="1:11" s="89" customFormat="1" ht="19.5" customHeight="1">
      <c r="A74" s="119" t="s">
        <v>12</v>
      </c>
      <c r="B74" s="111"/>
      <c r="C74" s="139">
        <v>1.61</v>
      </c>
      <c r="D74" s="139">
        <f>C74*0.07+C74</f>
        <v>1.7227000000000001</v>
      </c>
      <c r="E74" s="139">
        <f>D74*0.07+D74</f>
        <v>1.8432890000000002</v>
      </c>
      <c r="F74" s="139">
        <f>E74*0.07+E74</f>
        <v>1.97231923</v>
      </c>
      <c r="G74" s="148"/>
      <c r="H74" s="148"/>
      <c r="I74" s="256"/>
      <c r="J74" s="256"/>
      <c r="K74" s="113"/>
    </row>
    <row r="75" spans="1:256" s="89" customFormat="1" ht="19.5" customHeight="1" hidden="1">
      <c r="A75" s="159"/>
      <c r="B75" s="159"/>
      <c r="C75" s="159">
        <f>ROUND(C74,2)</f>
        <v>1.61</v>
      </c>
      <c r="D75" s="159">
        <f>ROUND(D74,2)</f>
        <v>1.72</v>
      </c>
      <c r="E75" s="159">
        <f>ROUND(E74,2)</f>
        <v>1.84</v>
      </c>
      <c r="F75" s="159">
        <f>ROUND(F74,2)</f>
        <v>1.97</v>
      </c>
      <c r="G75" s="159"/>
      <c r="H75" s="159"/>
      <c r="I75" s="256"/>
      <c r="J75" s="256"/>
      <c r="K75" s="159">
        <f aca="true" t="shared" si="0" ref="K75:BV75">ROUND(K74,2)</f>
        <v>0</v>
      </c>
      <c r="L75" s="159">
        <f t="shared" si="0"/>
        <v>0</v>
      </c>
      <c r="M75" s="159">
        <f t="shared" si="0"/>
        <v>0</v>
      </c>
      <c r="N75" s="159">
        <f t="shared" si="0"/>
        <v>0</v>
      </c>
      <c r="O75" s="159">
        <f t="shared" si="0"/>
        <v>0</v>
      </c>
      <c r="P75" s="159">
        <f t="shared" si="0"/>
        <v>0</v>
      </c>
      <c r="Q75" s="159">
        <f t="shared" si="0"/>
        <v>0</v>
      </c>
      <c r="R75" s="159">
        <f t="shared" si="0"/>
        <v>0</v>
      </c>
      <c r="S75" s="159">
        <f t="shared" si="0"/>
        <v>0</v>
      </c>
      <c r="T75" s="159">
        <f t="shared" si="0"/>
        <v>0</v>
      </c>
      <c r="U75" s="159">
        <f t="shared" si="0"/>
        <v>0</v>
      </c>
      <c r="V75" s="159">
        <f t="shared" si="0"/>
        <v>0</v>
      </c>
      <c r="W75" s="159">
        <f t="shared" si="0"/>
        <v>0</v>
      </c>
      <c r="X75" s="159">
        <f t="shared" si="0"/>
        <v>0</v>
      </c>
      <c r="Y75" s="159">
        <f t="shared" si="0"/>
        <v>0</v>
      </c>
      <c r="Z75" s="159">
        <f t="shared" si="0"/>
        <v>0</v>
      </c>
      <c r="AA75" s="159">
        <f t="shared" si="0"/>
        <v>0</v>
      </c>
      <c r="AB75" s="159">
        <f t="shared" si="0"/>
        <v>0</v>
      </c>
      <c r="AC75" s="159">
        <f t="shared" si="0"/>
        <v>0</v>
      </c>
      <c r="AD75" s="159">
        <f t="shared" si="0"/>
        <v>0</v>
      </c>
      <c r="AE75" s="159">
        <f t="shared" si="0"/>
        <v>0</v>
      </c>
      <c r="AF75" s="159">
        <f t="shared" si="0"/>
        <v>0</v>
      </c>
      <c r="AG75" s="159">
        <f t="shared" si="0"/>
        <v>0</v>
      </c>
      <c r="AH75" s="159">
        <f t="shared" si="0"/>
        <v>0</v>
      </c>
      <c r="AI75" s="159">
        <f t="shared" si="0"/>
        <v>0</v>
      </c>
      <c r="AJ75" s="159">
        <f t="shared" si="0"/>
        <v>0</v>
      </c>
      <c r="AK75" s="159">
        <f t="shared" si="0"/>
        <v>0</v>
      </c>
      <c r="AL75" s="159">
        <f t="shared" si="0"/>
        <v>0</v>
      </c>
      <c r="AM75" s="159">
        <f t="shared" si="0"/>
        <v>0</v>
      </c>
      <c r="AN75" s="159">
        <f t="shared" si="0"/>
        <v>0</v>
      </c>
      <c r="AO75" s="159">
        <f t="shared" si="0"/>
        <v>0</v>
      </c>
      <c r="AP75" s="159">
        <f t="shared" si="0"/>
        <v>0</v>
      </c>
      <c r="AQ75" s="159">
        <f t="shared" si="0"/>
        <v>0</v>
      </c>
      <c r="AR75" s="159">
        <f t="shared" si="0"/>
        <v>0</v>
      </c>
      <c r="AS75" s="159">
        <f t="shared" si="0"/>
        <v>0</v>
      </c>
      <c r="AT75" s="159">
        <f t="shared" si="0"/>
        <v>0</v>
      </c>
      <c r="AU75" s="159">
        <f t="shared" si="0"/>
        <v>0</v>
      </c>
      <c r="AV75" s="159">
        <f t="shared" si="0"/>
        <v>0</v>
      </c>
      <c r="AW75" s="159">
        <f t="shared" si="0"/>
        <v>0</v>
      </c>
      <c r="AX75" s="159">
        <f t="shared" si="0"/>
        <v>0</v>
      </c>
      <c r="AY75" s="159">
        <f t="shared" si="0"/>
        <v>0</v>
      </c>
      <c r="AZ75" s="159">
        <f t="shared" si="0"/>
        <v>0</v>
      </c>
      <c r="BA75" s="159">
        <f t="shared" si="0"/>
        <v>0</v>
      </c>
      <c r="BB75" s="159">
        <f t="shared" si="0"/>
        <v>0</v>
      </c>
      <c r="BC75" s="159">
        <f t="shared" si="0"/>
        <v>0</v>
      </c>
      <c r="BD75" s="159">
        <f t="shared" si="0"/>
        <v>0</v>
      </c>
      <c r="BE75" s="159">
        <f t="shared" si="0"/>
        <v>0</v>
      </c>
      <c r="BF75" s="159">
        <f t="shared" si="0"/>
        <v>0</v>
      </c>
      <c r="BG75" s="159">
        <f t="shared" si="0"/>
        <v>0</v>
      </c>
      <c r="BH75" s="159">
        <f t="shared" si="0"/>
        <v>0</v>
      </c>
      <c r="BI75" s="159">
        <f t="shared" si="0"/>
        <v>0</v>
      </c>
      <c r="BJ75" s="159">
        <f t="shared" si="0"/>
        <v>0</v>
      </c>
      <c r="BK75" s="159">
        <f t="shared" si="0"/>
        <v>0</v>
      </c>
      <c r="BL75" s="159">
        <f t="shared" si="0"/>
        <v>0</v>
      </c>
      <c r="BM75" s="159">
        <f t="shared" si="0"/>
        <v>0</v>
      </c>
      <c r="BN75" s="159">
        <f t="shared" si="0"/>
        <v>0</v>
      </c>
      <c r="BO75" s="159">
        <f t="shared" si="0"/>
        <v>0</v>
      </c>
      <c r="BP75" s="159">
        <f t="shared" si="0"/>
        <v>0</v>
      </c>
      <c r="BQ75" s="159">
        <f t="shared" si="0"/>
        <v>0</v>
      </c>
      <c r="BR75" s="159">
        <f t="shared" si="0"/>
        <v>0</v>
      </c>
      <c r="BS75" s="159">
        <f t="shared" si="0"/>
        <v>0</v>
      </c>
      <c r="BT75" s="159">
        <f t="shared" si="0"/>
        <v>0</v>
      </c>
      <c r="BU75" s="159">
        <f t="shared" si="0"/>
        <v>0</v>
      </c>
      <c r="BV75" s="159">
        <f t="shared" si="0"/>
        <v>0</v>
      </c>
      <c r="BW75" s="159">
        <f aca="true" t="shared" si="1" ref="BW75:EH75">ROUND(BW74,2)</f>
        <v>0</v>
      </c>
      <c r="BX75" s="159">
        <f t="shared" si="1"/>
        <v>0</v>
      </c>
      <c r="BY75" s="159">
        <f t="shared" si="1"/>
        <v>0</v>
      </c>
      <c r="BZ75" s="159">
        <f t="shared" si="1"/>
        <v>0</v>
      </c>
      <c r="CA75" s="159">
        <f t="shared" si="1"/>
        <v>0</v>
      </c>
      <c r="CB75" s="159">
        <f t="shared" si="1"/>
        <v>0</v>
      </c>
      <c r="CC75" s="159">
        <f t="shared" si="1"/>
        <v>0</v>
      </c>
      <c r="CD75" s="159">
        <f t="shared" si="1"/>
        <v>0</v>
      </c>
      <c r="CE75" s="159">
        <f t="shared" si="1"/>
        <v>0</v>
      </c>
      <c r="CF75" s="159">
        <f t="shared" si="1"/>
        <v>0</v>
      </c>
      <c r="CG75" s="159">
        <f t="shared" si="1"/>
        <v>0</v>
      </c>
      <c r="CH75" s="159">
        <f t="shared" si="1"/>
        <v>0</v>
      </c>
      <c r="CI75" s="159">
        <f t="shared" si="1"/>
        <v>0</v>
      </c>
      <c r="CJ75" s="159">
        <f t="shared" si="1"/>
        <v>0</v>
      </c>
      <c r="CK75" s="159">
        <f t="shared" si="1"/>
        <v>0</v>
      </c>
      <c r="CL75" s="159">
        <f t="shared" si="1"/>
        <v>0</v>
      </c>
      <c r="CM75" s="159">
        <f t="shared" si="1"/>
        <v>0</v>
      </c>
      <c r="CN75" s="159">
        <f t="shared" si="1"/>
        <v>0</v>
      </c>
      <c r="CO75" s="159">
        <f t="shared" si="1"/>
        <v>0</v>
      </c>
      <c r="CP75" s="159">
        <f t="shared" si="1"/>
        <v>0</v>
      </c>
      <c r="CQ75" s="159">
        <f t="shared" si="1"/>
        <v>0</v>
      </c>
      <c r="CR75" s="159">
        <f t="shared" si="1"/>
        <v>0</v>
      </c>
      <c r="CS75" s="159">
        <f t="shared" si="1"/>
        <v>0</v>
      </c>
      <c r="CT75" s="159">
        <f t="shared" si="1"/>
        <v>0</v>
      </c>
      <c r="CU75" s="159">
        <f t="shared" si="1"/>
        <v>0</v>
      </c>
      <c r="CV75" s="159">
        <f t="shared" si="1"/>
        <v>0</v>
      </c>
      <c r="CW75" s="159">
        <f t="shared" si="1"/>
        <v>0</v>
      </c>
      <c r="CX75" s="159">
        <f t="shared" si="1"/>
        <v>0</v>
      </c>
      <c r="CY75" s="159">
        <f t="shared" si="1"/>
        <v>0</v>
      </c>
      <c r="CZ75" s="159">
        <f t="shared" si="1"/>
        <v>0</v>
      </c>
      <c r="DA75" s="159">
        <f t="shared" si="1"/>
        <v>0</v>
      </c>
      <c r="DB75" s="159">
        <f t="shared" si="1"/>
        <v>0</v>
      </c>
      <c r="DC75" s="159">
        <f t="shared" si="1"/>
        <v>0</v>
      </c>
      <c r="DD75" s="159">
        <f t="shared" si="1"/>
        <v>0</v>
      </c>
      <c r="DE75" s="159">
        <f t="shared" si="1"/>
        <v>0</v>
      </c>
      <c r="DF75" s="159">
        <f t="shared" si="1"/>
        <v>0</v>
      </c>
      <c r="DG75" s="159">
        <f t="shared" si="1"/>
        <v>0</v>
      </c>
      <c r="DH75" s="159">
        <f t="shared" si="1"/>
        <v>0</v>
      </c>
      <c r="DI75" s="159">
        <f t="shared" si="1"/>
        <v>0</v>
      </c>
      <c r="DJ75" s="159">
        <f t="shared" si="1"/>
        <v>0</v>
      </c>
      <c r="DK75" s="159">
        <f t="shared" si="1"/>
        <v>0</v>
      </c>
      <c r="DL75" s="159">
        <f t="shared" si="1"/>
        <v>0</v>
      </c>
      <c r="DM75" s="159">
        <f t="shared" si="1"/>
        <v>0</v>
      </c>
      <c r="DN75" s="159">
        <f t="shared" si="1"/>
        <v>0</v>
      </c>
      <c r="DO75" s="159">
        <f t="shared" si="1"/>
        <v>0</v>
      </c>
      <c r="DP75" s="159">
        <f t="shared" si="1"/>
        <v>0</v>
      </c>
      <c r="DQ75" s="159">
        <f t="shared" si="1"/>
        <v>0</v>
      </c>
      <c r="DR75" s="159">
        <f t="shared" si="1"/>
        <v>0</v>
      </c>
      <c r="DS75" s="159">
        <f t="shared" si="1"/>
        <v>0</v>
      </c>
      <c r="DT75" s="159">
        <f t="shared" si="1"/>
        <v>0</v>
      </c>
      <c r="DU75" s="159">
        <f t="shared" si="1"/>
        <v>0</v>
      </c>
      <c r="DV75" s="159">
        <f t="shared" si="1"/>
        <v>0</v>
      </c>
      <c r="DW75" s="159">
        <f t="shared" si="1"/>
        <v>0</v>
      </c>
      <c r="DX75" s="159">
        <f t="shared" si="1"/>
        <v>0</v>
      </c>
      <c r="DY75" s="159">
        <f t="shared" si="1"/>
        <v>0</v>
      </c>
      <c r="DZ75" s="159">
        <f t="shared" si="1"/>
        <v>0</v>
      </c>
      <c r="EA75" s="159">
        <f t="shared" si="1"/>
        <v>0</v>
      </c>
      <c r="EB75" s="159">
        <f t="shared" si="1"/>
        <v>0</v>
      </c>
      <c r="EC75" s="159">
        <f t="shared" si="1"/>
        <v>0</v>
      </c>
      <c r="ED75" s="159">
        <f t="shared" si="1"/>
        <v>0</v>
      </c>
      <c r="EE75" s="159">
        <f t="shared" si="1"/>
        <v>0</v>
      </c>
      <c r="EF75" s="159">
        <f t="shared" si="1"/>
        <v>0</v>
      </c>
      <c r="EG75" s="159">
        <f t="shared" si="1"/>
        <v>0</v>
      </c>
      <c r="EH75" s="159">
        <f t="shared" si="1"/>
        <v>0</v>
      </c>
      <c r="EI75" s="159">
        <f aca="true" t="shared" si="2" ref="EI75:GT75">ROUND(EI74,2)</f>
        <v>0</v>
      </c>
      <c r="EJ75" s="159">
        <f t="shared" si="2"/>
        <v>0</v>
      </c>
      <c r="EK75" s="159">
        <f t="shared" si="2"/>
        <v>0</v>
      </c>
      <c r="EL75" s="159">
        <f t="shared" si="2"/>
        <v>0</v>
      </c>
      <c r="EM75" s="159">
        <f t="shared" si="2"/>
        <v>0</v>
      </c>
      <c r="EN75" s="159">
        <f t="shared" si="2"/>
        <v>0</v>
      </c>
      <c r="EO75" s="159">
        <f t="shared" si="2"/>
        <v>0</v>
      </c>
      <c r="EP75" s="159">
        <f t="shared" si="2"/>
        <v>0</v>
      </c>
      <c r="EQ75" s="159">
        <f t="shared" si="2"/>
        <v>0</v>
      </c>
      <c r="ER75" s="159">
        <f t="shared" si="2"/>
        <v>0</v>
      </c>
      <c r="ES75" s="159">
        <f t="shared" si="2"/>
        <v>0</v>
      </c>
      <c r="ET75" s="159">
        <f t="shared" si="2"/>
        <v>0</v>
      </c>
      <c r="EU75" s="159">
        <f t="shared" si="2"/>
        <v>0</v>
      </c>
      <c r="EV75" s="159">
        <f t="shared" si="2"/>
        <v>0</v>
      </c>
      <c r="EW75" s="159">
        <f t="shared" si="2"/>
        <v>0</v>
      </c>
      <c r="EX75" s="159">
        <f t="shared" si="2"/>
        <v>0</v>
      </c>
      <c r="EY75" s="159">
        <f t="shared" si="2"/>
        <v>0</v>
      </c>
      <c r="EZ75" s="159">
        <f t="shared" si="2"/>
        <v>0</v>
      </c>
      <c r="FA75" s="159">
        <f t="shared" si="2"/>
        <v>0</v>
      </c>
      <c r="FB75" s="159">
        <f t="shared" si="2"/>
        <v>0</v>
      </c>
      <c r="FC75" s="159">
        <f t="shared" si="2"/>
        <v>0</v>
      </c>
      <c r="FD75" s="159">
        <f t="shared" si="2"/>
        <v>0</v>
      </c>
      <c r="FE75" s="159">
        <f t="shared" si="2"/>
        <v>0</v>
      </c>
      <c r="FF75" s="159">
        <f t="shared" si="2"/>
        <v>0</v>
      </c>
      <c r="FG75" s="159">
        <f t="shared" si="2"/>
        <v>0</v>
      </c>
      <c r="FH75" s="159">
        <f t="shared" si="2"/>
        <v>0</v>
      </c>
      <c r="FI75" s="159">
        <f t="shared" si="2"/>
        <v>0</v>
      </c>
      <c r="FJ75" s="159">
        <f t="shared" si="2"/>
        <v>0</v>
      </c>
      <c r="FK75" s="159">
        <f t="shared" si="2"/>
        <v>0</v>
      </c>
      <c r="FL75" s="159">
        <f t="shared" si="2"/>
        <v>0</v>
      </c>
      <c r="FM75" s="159">
        <f t="shared" si="2"/>
        <v>0</v>
      </c>
      <c r="FN75" s="159">
        <f t="shared" si="2"/>
        <v>0</v>
      </c>
      <c r="FO75" s="159">
        <f t="shared" si="2"/>
        <v>0</v>
      </c>
      <c r="FP75" s="159">
        <f t="shared" si="2"/>
        <v>0</v>
      </c>
      <c r="FQ75" s="159">
        <f t="shared" si="2"/>
        <v>0</v>
      </c>
      <c r="FR75" s="159">
        <f t="shared" si="2"/>
        <v>0</v>
      </c>
      <c r="FS75" s="159">
        <f t="shared" si="2"/>
        <v>0</v>
      </c>
      <c r="FT75" s="159">
        <f t="shared" si="2"/>
        <v>0</v>
      </c>
      <c r="FU75" s="159">
        <f t="shared" si="2"/>
        <v>0</v>
      </c>
      <c r="FV75" s="159">
        <f t="shared" si="2"/>
        <v>0</v>
      </c>
      <c r="FW75" s="159">
        <f t="shared" si="2"/>
        <v>0</v>
      </c>
      <c r="FX75" s="159">
        <f t="shared" si="2"/>
        <v>0</v>
      </c>
      <c r="FY75" s="159">
        <f t="shared" si="2"/>
        <v>0</v>
      </c>
      <c r="FZ75" s="159">
        <f t="shared" si="2"/>
        <v>0</v>
      </c>
      <c r="GA75" s="159">
        <f t="shared" si="2"/>
        <v>0</v>
      </c>
      <c r="GB75" s="159">
        <f t="shared" si="2"/>
        <v>0</v>
      </c>
      <c r="GC75" s="159">
        <f t="shared" si="2"/>
        <v>0</v>
      </c>
      <c r="GD75" s="159">
        <f t="shared" si="2"/>
        <v>0</v>
      </c>
      <c r="GE75" s="159">
        <f t="shared" si="2"/>
        <v>0</v>
      </c>
      <c r="GF75" s="159">
        <f t="shared" si="2"/>
        <v>0</v>
      </c>
      <c r="GG75" s="159">
        <f t="shared" si="2"/>
        <v>0</v>
      </c>
      <c r="GH75" s="159">
        <f t="shared" si="2"/>
        <v>0</v>
      </c>
      <c r="GI75" s="159">
        <f t="shared" si="2"/>
        <v>0</v>
      </c>
      <c r="GJ75" s="159">
        <f t="shared" si="2"/>
        <v>0</v>
      </c>
      <c r="GK75" s="159">
        <f t="shared" si="2"/>
        <v>0</v>
      </c>
      <c r="GL75" s="159">
        <f t="shared" si="2"/>
        <v>0</v>
      </c>
      <c r="GM75" s="159">
        <f t="shared" si="2"/>
        <v>0</v>
      </c>
      <c r="GN75" s="159">
        <f t="shared" si="2"/>
        <v>0</v>
      </c>
      <c r="GO75" s="159">
        <f t="shared" si="2"/>
        <v>0</v>
      </c>
      <c r="GP75" s="159">
        <f t="shared" si="2"/>
        <v>0</v>
      </c>
      <c r="GQ75" s="159">
        <f t="shared" si="2"/>
        <v>0</v>
      </c>
      <c r="GR75" s="159">
        <f t="shared" si="2"/>
        <v>0</v>
      </c>
      <c r="GS75" s="159">
        <f t="shared" si="2"/>
        <v>0</v>
      </c>
      <c r="GT75" s="159">
        <f t="shared" si="2"/>
        <v>0</v>
      </c>
      <c r="GU75" s="159">
        <f aca="true" t="shared" si="3" ref="GU75:IV75">ROUND(GU74,2)</f>
        <v>0</v>
      </c>
      <c r="GV75" s="159">
        <f t="shared" si="3"/>
        <v>0</v>
      </c>
      <c r="GW75" s="159">
        <f t="shared" si="3"/>
        <v>0</v>
      </c>
      <c r="GX75" s="159">
        <f t="shared" si="3"/>
        <v>0</v>
      </c>
      <c r="GY75" s="159">
        <f t="shared" si="3"/>
        <v>0</v>
      </c>
      <c r="GZ75" s="159">
        <f t="shared" si="3"/>
        <v>0</v>
      </c>
      <c r="HA75" s="159">
        <f t="shared" si="3"/>
        <v>0</v>
      </c>
      <c r="HB75" s="159">
        <f t="shared" si="3"/>
        <v>0</v>
      </c>
      <c r="HC75" s="159">
        <f t="shared" si="3"/>
        <v>0</v>
      </c>
      <c r="HD75" s="159">
        <f t="shared" si="3"/>
        <v>0</v>
      </c>
      <c r="HE75" s="159">
        <f t="shared" si="3"/>
        <v>0</v>
      </c>
      <c r="HF75" s="159">
        <f t="shared" si="3"/>
        <v>0</v>
      </c>
      <c r="HG75" s="159">
        <f t="shared" si="3"/>
        <v>0</v>
      </c>
      <c r="HH75" s="159">
        <f t="shared" si="3"/>
        <v>0</v>
      </c>
      <c r="HI75" s="159">
        <f t="shared" si="3"/>
        <v>0</v>
      </c>
      <c r="HJ75" s="159">
        <f t="shared" si="3"/>
        <v>0</v>
      </c>
      <c r="HK75" s="159">
        <f t="shared" si="3"/>
        <v>0</v>
      </c>
      <c r="HL75" s="159">
        <f t="shared" si="3"/>
        <v>0</v>
      </c>
      <c r="HM75" s="159">
        <f t="shared" si="3"/>
        <v>0</v>
      </c>
      <c r="HN75" s="159">
        <f t="shared" si="3"/>
        <v>0</v>
      </c>
      <c r="HO75" s="159">
        <f t="shared" si="3"/>
        <v>0</v>
      </c>
      <c r="HP75" s="159">
        <f t="shared" si="3"/>
        <v>0</v>
      </c>
      <c r="HQ75" s="159">
        <f t="shared" si="3"/>
        <v>0</v>
      </c>
      <c r="HR75" s="159">
        <f t="shared" si="3"/>
        <v>0</v>
      </c>
      <c r="HS75" s="159">
        <f t="shared" si="3"/>
        <v>0</v>
      </c>
      <c r="HT75" s="159">
        <f t="shared" si="3"/>
        <v>0</v>
      </c>
      <c r="HU75" s="159">
        <f t="shared" si="3"/>
        <v>0</v>
      </c>
      <c r="HV75" s="159">
        <f t="shared" si="3"/>
        <v>0</v>
      </c>
      <c r="HW75" s="159">
        <f t="shared" si="3"/>
        <v>0</v>
      </c>
      <c r="HX75" s="159">
        <f t="shared" si="3"/>
        <v>0</v>
      </c>
      <c r="HY75" s="159">
        <f t="shared" si="3"/>
        <v>0</v>
      </c>
      <c r="HZ75" s="159">
        <f t="shared" si="3"/>
        <v>0</v>
      </c>
      <c r="IA75" s="159">
        <f t="shared" si="3"/>
        <v>0</v>
      </c>
      <c r="IB75" s="159">
        <f t="shared" si="3"/>
        <v>0</v>
      </c>
      <c r="IC75" s="159">
        <f t="shared" si="3"/>
        <v>0</v>
      </c>
      <c r="ID75" s="159">
        <f t="shared" si="3"/>
        <v>0</v>
      </c>
      <c r="IE75" s="159">
        <f t="shared" si="3"/>
        <v>0</v>
      </c>
      <c r="IF75" s="159">
        <f t="shared" si="3"/>
        <v>0</v>
      </c>
      <c r="IG75" s="159">
        <f t="shared" si="3"/>
        <v>0</v>
      </c>
      <c r="IH75" s="159">
        <f t="shared" si="3"/>
        <v>0</v>
      </c>
      <c r="II75" s="159">
        <f t="shared" si="3"/>
        <v>0</v>
      </c>
      <c r="IJ75" s="159">
        <f t="shared" si="3"/>
        <v>0</v>
      </c>
      <c r="IK75" s="159">
        <f t="shared" si="3"/>
        <v>0</v>
      </c>
      <c r="IL75" s="159">
        <f t="shared" si="3"/>
        <v>0</v>
      </c>
      <c r="IM75" s="159">
        <f t="shared" si="3"/>
        <v>0</v>
      </c>
      <c r="IN75" s="159">
        <f t="shared" si="3"/>
        <v>0</v>
      </c>
      <c r="IO75" s="159">
        <f t="shared" si="3"/>
        <v>0</v>
      </c>
      <c r="IP75" s="159">
        <f t="shared" si="3"/>
        <v>0</v>
      </c>
      <c r="IQ75" s="159">
        <f t="shared" si="3"/>
        <v>0</v>
      </c>
      <c r="IR75" s="159">
        <f t="shared" si="3"/>
        <v>0</v>
      </c>
      <c r="IS75" s="159">
        <f t="shared" si="3"/>
        <v>0</v>
      </c>
      <c r="IT75" s="159">
        <f t="shared" si="3"/>
        <v>0</v>
      </c>
      <c r="IU75" s="159">
        <f t="shared" si="3"/>
        <v>0</v>
      </c>
      <c r="IV75" s="159">
        <f t="shared" si="3"/>
        <v>0</v>
      </c>
    </row>
    <row r="76" spans="1:11" s="89" customFormat="1" ht="19.5" customHeight="1">
      <c r="A76" s="124" t="s">
        <v>31</v>
      </c>
      <c r="B76" s="105"/>
      <c r="C76" s="101">
        <f>C74*3500000</f>
        <v>5635000</v>
      </c>
      <c r="D76" s="101">
        <f>D75*3500000</f>
        <v>6020000</v>
      </c>
      <c r="E76" s="101">
        <f>E75*3500000</f>
        <v>6440000</v>
      </c>
      <c r="F76" s="101">
        <f>F75*3500000</f>
        <v>6895000</v>
      </c>
      <c r="G76" s="150"/>
      <c r="H76" s="150"/>
      <c r="I76" s="256"/>
      <c r="J76" s="256"/>
      <c r="K76" s="113"/>
    </row>
    <row r="77" spans="1:11" s="89" customFormat="1" ht="19.5" customHeight="1">
      <c r="A77" s="124" t="s">
        <v>13</v>
      </c>
      <c r="B77" s="105"/>
      <c r="C77" s="101"/>
      <c r="D77" s="101">
        <f>D76-C76</f>
        <v>385000</v>
      </c>
      <c r="E77" s="101">
        <f>E76-D76</f>
        <v>420000</v>
      </c>
      <c r="F77" s="101">
        <f>F76-E76</f>
        <v>455000</v>
      </c>
      <c r="G77" s="148"/>
      <c r="H77" s="148"/>
      <c r="I77" s="256"/>
      <c r="J77" s="256"/>
      <c r="K77" s="113"/>
    </row>
    <row r="78" spans="1:11" s="89" customFormat="1" ht="19.5" customHeight="1">
      <c r="A78" s="124" t="s">
        <v>32</v>
      </c>
      <c r="B78" s="105"/>
      <c r="C78" s="108"/>
      <c r="D78" s="109">
        <f>D74/C74</f>
        <v>1.07</v>
      </c>
      <c r="E78" s="109">
        <f>E74/D74</f>
        <v>1.07</v>
      </c>
      <c r="F78" s="109">
        <f>F74/E74</f>
        <v>1.0699999999999998</v>
      </c>
      <c r="G78" s="150"/>
      <c r="H78" s="150"/>
      <c r="I78" s="256"/>
      <c r="J78" s="256"/>
      <c r="K78" s="113"/>
    </row>
    <row r="79" spans="1:11" s="89" customFormat="1" ht="19.5" customHeight="1">
      <c r="A79" s="131"/>
      <c r="B79" s="126"/>
      <c r="C79" s="133"/>
      <c r="D79" s="129"/>
      <c r="E79" s="129"/>
      <c r="F79" s="129"/>
      <c r="G79" s="152"/>
      <c r="H79" s="152"/>
      <c r="I79" s="256"/>
      <c r="J79" s="256"/>
      <c r="K79" s="113"/>
    </row>
    <row r="80" spans="1:10" s="89" customFormat="1" ht="34.5" customHeight="1">
      <c r="A80" s="136" t="s">
        <v>83</v>
      </c>
      <c r="B80" s="91" t="s">
        <v>21</v>
      </c>
      <c r="C80" s="144"/>
      <c r="D80" s="144"/>
      <c r="E80" s="144"/>
      <c r="F80" s="91"/>
      <c r="G80" s="145"/>
      <c r="H80" s="146"/>
      <c r="I80" s="256"/>
      <c r="J80" s="138"/>
    </row>
    <row r="81" spans="1:10" s="89" customFormat="1" ht="18.75" customHeight="1">
      <c r="A81" s="94" t="s">
        <v>12</v>
      </c>
      <c r="B81" s="111"/>
      <c r="C81" s="147">
        <v>1.89</v>
      </c>
      <c r="D81" s="147">
        <v>2.1</v>
      </c>
      <c r="E81" s="147">
        <v>2.35</v>
      </c>
      <c r="F81" s="148"/>
      <c r="G81" s="148"/>
      <c r="H81" s="148"/>
      <c r="I81" s="256"/>
      <c r="J81" s="138"/>
    </row>
    <row r="82" spans="1:10" s="89" customFormat="1" ht="18.75" customHeight="1" hidden="1">
      <c r="A82" s="94"/>
      <c r="B82" s="111"/>
      <c r="C82" s="147"/>
      <c r="D82" s="159">
        <f>ROUND(D81,2)</f>
        <v>2.1</v>
      </c>
      <c r="E82" s="159">
        <f>ROUND(E81,2)</f>
        <v>2.35</v>
      </c>
      <c r="F82" s="148"/>
      <c r="G82" s="148"/>
      <c r="H82" s="148"/>
      <c r="I82" s="256"/>
      <c r="J82" s="138"/>
    </row>
    <row r="83" spans="1:10" s="89" customFormat="1" ht="18.75" customHeight="1">
      <c r="A83" s="99" t="s">
        <v>31</v>
      </c>
      <c r="B83" s="105"/>
      <c r="C83" s="149">
        <f>C81*3500000</f>
        <v>6615000</v>
      </c>
      <c r="D83" s="149">
        <f>D82*3500000</f>
        <v>7350000</v>
      </c>
      <c r="E83" s="149">
        <f>E82*3500000</f>
        <v>8225000</v>
      </c>
      <c r="F83" s="150"/>
      <c r="G83" s="150"/>
      <c r="H83" s="150"/>
      <c r="I83" s="256"/>
      <c r="J83" s="138"/>
    </row>
    <row r="84" spans="1:10" s="89" customFormat="1" ht="18.75" customHeight="1">
      <c r="A84" s="99" t="s">
        <v>13</v>
      </c>
      <c r="B84" s="105"/>
      <c r="C84" s="151"/>
      <c r="D84" s="151">
        <f>D83-C83</f>
        <v>735000</v>
      </c>
      <c r="E84" s="151">
        <f>E83-D83</f>
        <v>875000</v>
      </c>
      <c r="F84" s="152"/>
      <c r="G84" s="152"/>
      <c r="H84" s="152"/>
      <c r="I84" s="256"/>
      <c r="J84" s="138"/>
    </row>
    <row r="85" spans="1:10" s="89" customFormat="1" ht="18.75" customHeight="1">
      <c r="A85" s="125" t="s">
        <v>32</v>
      </c>
      <c r="B85" s="126"/>
      <c r="C85" s="153"/>
      <c r="D85" s="153">
        <f>D81/C81</f>
        <v>1.1111111111111112</v>
      </c>
      <c r="E85" s="153">
        <f>E81/D81</f>
        <v>1.119047619047619</v>
      </c>
      <c r="F85" s="154"/>
      <c r="G85" s="155"/>
      <c r="H85" s="156"/>
      <c r="I85" s="256"/>
      <c r="J85" s="138"/>
    </row>
  </sheetData>
  <sheetProtection/>
  <mergeCells count="18">
    <mergeCell ref="I67:I72"/>
    <mergeCell ref="I61:I66"/>
    <mergeCell ref="I80:I85"/>
    <mergeCell ref="J45:J50"/>
    <mergeCell ref="J39:J44"/>
    <mergeCell ref="I73:J79"/>
    <mergeCell ref="I60:J60"/>
    <mergeCell ref="J51:J56"/>
    <mergeCell ref="A59:H59"/>
    <mergeCell ref="A2:J2"/>
    <mergeCell ref="A3:I3"/>
    <mergeCell ref="A1:B1"/>
    <mergeCell ref="A4:J4"/>
    <mergeCell ref="J33:J38"/>
    <mergeCell ref="J27:J32"/>
    <mergeCell ref="J18:J23"/>
    <mergeCell ref="J12:J17"/>
    <mergeCell ref="J6:J11"/>
  </mergeCells>
  <printOptions/>
  <pageMargins left="0.2" right="0.2" top="0.75" bottom="0.75" header="0.3" footer="0.3"/>
  <pageSetup horizontalDpi="600" verticalDpi="600" orientation="landscape" scale="85" r:id="rId1"/>
  <headerFooter>
    <oddFooter>&amp;R1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2016-10-04T08:59:04Z</dcterms:modified>
  <cp:category/>
  <cp:version/>
  <cp:contentType/>
  <cp:contentStatus/>
</cp:coreProperties>
</file>